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F:\Work\! IT-Agency\_work\skillbox.ru\analyzator\20180323\"/>
    </mc:Choice>
  </mc:AlternateContent>
  <xr:revisionPtr revIDLastSave="0" documentId="13_ncr:1_{200DC4F9-8647-43F4-9E23-CC19E2BD9282}" xr6:coauthVersionLast="28" xr6:coauthVersionMax="28" xr10:uidLastSave="{00000000-0000-0000-0000-000000000000}"/>
  <bookViews>
    <workbookView xWindow="0" yWindow="0" windowWidth="25905" windowHeight="11415" activeTab="1" xr2:uid="{1505D043-C077-4299-B27F-0F7C2CD5CB0E}"/>
  </bookViews>
  <sheets>
    <sheet name="Настройка" sheetId="4" r:id="rId1"/>
    <sheet name="Яндекс.Директ" sheetId="3" r:id="rId2"/>
    <sheet name="Гугл.Эдвордс" sheetId="5" state="hidden" r:id="rId3"/>
    <sheet name="Гугл.Эдвордс (Placement URL)" sheetId="6" r:id="rId4"/>
  </sheets>
  <definedNames>
    <definedName name="ExternalData_1" localSheetId="2" hidden="1">Гугл.Эдвордс!$B$1:$D$9</definedName>
    <definedName name="ExternalData_1" localSheetId="1" hidden="1">Яндекс.Директ!$B$1:$F$33</definedName>
    <definedName name="ExternalData_2" localSheetId="3" hidden="1">'Гугл.Эдвордс (Placement URL)'!$A$1:$C$10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3" l="1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D8" i="6"/>
  <c r="H8" i="6" s="1"/>
  <c r="D7" i="6"/>
  <c r="D2" i="6"/>
  <c r="D10" i="6"/>
  <c r="D3" i="6"/>
  <c r="D4" i="6"/>
  <c r="D9" i="6"/>
  <c r="D6" i="6"/>
  <c r="D5" i="6"/>
  <c r="E8" i="6"/>
  <c r="E7" i="6"/>
  <c r="E2" i="6"/>
  <c r="E10" i="6"/>
  <c r="E3" i="6"/>
  <c r="E4" i="6"/>
  <c r="E9" i="6"/>
  <c r="E6" i="6"/>
  <c r="E5" i="6"/>
  <c r="F8" i="6"/>
  <c r="F7" i="6"/>
  <c r="F2" i="6"/>
  <c r="G2" i="6" s="1"/>
  <c r="H2" i="6" s="1"/>
  <c r="F10" i="6"/>
  <c r="G10" i="6" s="1"/>
  <c r="H10" i="6" s="1"/>
  <c r="F3" i="6"/>
  <c r="F4" i="6"/>
  <c r="G4" i="6" s="1"/>
  <c r="H4" i="6" s="1"/>
  <c r="F9" i="6"/>
  <c r="G9" i="6" s="1"/>
  <c r="H9" i="6" s="1"/>
  <c r="F6" i="6"/>
  <c r="G6" i="6" s="1"/>
  <c r="F5" i="6"/>
  <c r="G5" i="6" s="1"/>
  <c r="G8" i="6"/>
  <c r="G7" i="6"/>
  <c r="H7" i="6" s="1"/>
  <c r="G3" i="6"/>
  <c r="G9" i="3"/>
  <c r="G32" i="3"/>
  <c r="G25" i="3"/>
  <c r="G12" i="3"/>
  <c r="G22" i="3"/>
  <c r="G28" i="3"/>
  <c r="G11" i="3"/>
  <c r="G8" i="3"/>
  <c r="G5" i="3"/>
  <c r="G19" i="3"/>
  <c r="G23" i="3"/>
  <c r="G15" i="3"/>
  <c r="G13" i="3"/>
  <c r="G2" i="3"/>
  <c r="G14" i="3"/>
  <c r="G10" i="3"/>
  <c r="G21" i="3"/>
  <c r="G26" i="3"/>
  <c r="G30" i="3"/>
  <c r="G24" i="3"/>
  <c r="G16" i="3"/>
  <c r="G33" i="3"/>
  <c r="G29" i="3"/>
  <c r="G20" i="3"/>
  <c r="G27" i="3"/>
  <c r="G7" i="3"/>
  <c r="G3" i="3"/>
  <c r="G31" i="3"/>
  <c r="G18" i="3"/>
  <c r="G17" i="3"/>
  <c r="G6" i="3"/>
  <c r="G4" i="3"/>
  <c r="I9" i="3"/>
  <c r="I32" i="3"/>
  <c r="I25" i="3"/>
  <c r="I12" i="3"/>
  <c r="I22" i="3"/>
  <c r="I28" i="3"/>
  <c r="I11" i="3"/>
  <c r="I8" i="3"/>
  <c r="K8" i="3" s="1"/>
  <c r="A8" i="3" s="1"/>
  <c r="I5" i="3"/>
  <c r="I19" i="3"/>
  <c r="I23" i="3"/>
  <c r="I15" i="3"/>
  <c r="I13" i="3"/>
  <c r="K13" i="3" s="1"/>
  <c r="A13" i="3" s="1"/>
  <c r="I2" i="3"/>
  <c r="K2" i="3" s="1"/>
  <c r="A2" i="3" s="1"/>
  <c r="I14" i="3"/>
  <c r="I10" i="3"/>
  <c r="K10" i="3" s="1"/>
  <c r="A10" i="3" s="1"/>
  <c r="I21" i="3"/>
  <c r="I26" i="3"/>
  <c r="I30" i="3"/>
  <c r="I24" i="3"/>
  <c r="I16" i="3"/>
  <c r="K16" i="3" s="1"/>
  <c r="A16" i="3" s="1"/>
  <c r="I33" i="3"/>
  <c r="I29" i="3"/>
  <c r="K29" i="3" s="1"/>
  <c r="A29" i="3" s="1"/>
  <c r="I20" i="3"/>
  <c r="K20" i="3" s="1"/>
  <c r="A20" i="3" s="1"/>
  <c r="I27" i="3"/>
  <c r="K27" i="3" s="1"/>
  <c r="A27" i="3" s="1"/>
  <c r="I7" i="3"/>
  <c r="I3" i="3"/>
  <c r="K3" i="3" s="1"/>
  <c r="A3" i="3" s="1"/>
  <c r="I31" i="3"/>
  <c r="I18" i="3"/>
  <c r="K18" i="3" s="1"/>
  <c r="A18" i="3" s="1"/>
  <c r="I17" i="3"/>
  <c r="I6" i="3"/>
  <c r="K6" i="3" s="1"/>
  <c r="A6" i="3" s="1"/>
  <c r="I4" i="3"/>
  <c r="K4" i="3" s="1"/>
  <c r="A4" i="3" s="1"/>
  <c r="J9" i="3"/>
  <c r="J32" i="3"/>
  <c r="J25" i="3"/>
  <c r="J12" i="3"/>
  <c r="J22" i="3"/>
  <c r="J28" i="3"/>
  <c r="J11" i="3"/>
  <c r="J8" i="3"/>
  <c r="J5" i="3"/>
  <c r="J19" i="3"/>
  <c r="J23" i="3"/>
  <c r="J15" i="3"/>
  <c r="J13" i="3"/>
  <c r="J2" i="3"/>
  <c r="J14" i="3"/>
  <c r="J10" i="3"/>
  <c r="J21" i="3"/>
  <c r="J26" i="3"/>
  <c r="J30" i="3"/>
  <c r="J24" i="3"/>
  <c r="J16" i="3"/>
  <c r="J33" i="3"/>
  <c r="J29" i="3"/>
  <c r="J20" i="3"/>
  <c r="J27" i="3"/>
  <c r="J7" i="3"/>
  <c r="J3" i="3"/>
  <c r="J31" i="3"/>
  <c r="J18" i="3"/>
  <c r="J17" i="3"/>
  <c r="J6" i="3"/>
  <c r="J4" i="3"/>
  <c r="K9" i="3"/>
  <c r="A9" i="3" s="1"/>
  <c r="K32" i="3"/>
  <c r="A32" i="3" s="1"/>
  <c r="K25" i="3"/>
  <c r="A25" i="3" s="1"/>
  <c r="K12" i="3"/>
  <c r="A12" i="3" s="1"/>
  <c r="K22" i="3"/>
  <c r="A22" i="3" s="1"/>
  <c r="K28" i="3"/>
  <c r="A28" i="3" s="1"/>
  <c r="K11" i="3"/>
  <c r="A11" i="3" s="1"/>
  <c r="K5" i="3"/>
  <c r="A5" i="3" s="1"/>
  <c r="K19" i="3"/>
  <c r="A19" i="3" s="1"/>
  <c r="K23" i="3"/>
  <c r="A23" i="3" s="1"/>
  <c r="K15" i="3"/>
  <c r="A15" i="3" s="1"/>
  <c r="K14" i="3"/>
  <c r="A14" i="3" s="1"/>
  <c r="K21" i="3"/>
  <c r="A21" i="3" s="1"/>
  <c r="K26" i="3"/>
  <c r="A26" i="3" s="1"/>
  <c r="K30" i="3"/>
  <c r="A30" i="3" s="1"/>
  <c r="K24" i="3"/>
  <c r="A24" i="3" s="1"/>
  <c r="K33" i="3"/>
  <c r="A33" i="3" s="1"/>
  <c r="K7" i="3"/>
  <c r="A7" i="3" s="1"/>
  <c r="K31" i="3"/>
  <c r="A31" i="3" s="1"/>
  <c r="K17" i="3"/>
  <c r="A17" i="3" s="1"/>
  <c r="H3" i="6" l="1"/>
  <c r="H5" i="6"/>
  <c r="H6" i="6"/>
  <c r="G6" i="5"/>
  <c r="G5" i="5"/>
  <c r="G9" i="5"/>
  <c r="G3" i="5"/>
  <c r="G2" i="5"/>
  <c r="G8" i="5"/>
  <c r="G4" i="5"/>
  <c r="G7" i="5"/>
  <c r="F6" i="5"/>
  <c r="F5" i="5"/>
  <c r="F9" i="5"/>
  <c r="F3" i="5"/>
  <c r="F2" i="5"/>
  <c r="F8" i="5"/>
  <c r="F4" i="5"/>
  <c r="F7" i="5"/>
  <c r="E6" i="5"/>
  <c r="E5" i="5"/>
  <c r="H5" i="5" s="1"/>
  <c r="E9" i="5"/>
  <c r="H9" i="5" s="1"/>
  <c r="E3" i="5"/>
  <c r="E2" i="5"/>
  <c r="E8" i="5"/>
  <c r="H8" i="5" s="1"/>
  <c r="E4" i="5"/>
  <c r="E7" i="5"/>
  <c r="H7" i="5" s="1"/>
  <c r="H2" i="5" l="1"/>
  <c r="H4" i="5"/>
  <c r="H6" i="5"/>
  <c r="A6" i="5" s="1"/>
  <c r="H3" i="5"/>
  <c r="A3" i="5" s="1"/>
  <c r="A7" i="5"/>
  <c r="A4" i="5"/>
  <c r="A5" i="5"/>
  <c r="A8" i="5"/>
  <c r="A2" i="5"/>
  <c r="A9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Google Adwords" description="Connection to the 'Google Adwords' query in the workbook." type="5" refreshedVersion="6" background="1">
    <dbPr connection="Provider=Microsoft.Mashup.OleDb.1;Data Source=$Workbook$;Location=&quot;Google Adwords&quot;;Extended Properties=&quot;&quot;" command="SELECT * FROM [Google Adwords]"/>
  </connection>
  <connection id="2" xr16:uid="{00000000-0015-0000-FFFF-FFFF01000000}" keepAlive="1" name="Query - Google AdWords (Placement URL)" description="Connection to the 'Google AdWords (Placement URL)' query in the workbook." type="5" refreshedVersion="6" background="1" saveData="1">
    <dbPr connection="Provider=Microsoft.Mashup.OleDb.1;Data Source=$Workbook$;Location=Google AdWords (Placement URL);Extended Properties=&quot;&quot;" command="SELECT * FROM [Google AdWords (Placement URL)]"/>
  </connection>
  <connection id="3" xr16:uid="{00000000-0015-0000-FFFF-FFFF02000000}" keepAlive="1" name="Query - Количество переходов" description="Connection to the 'Количество переходов' query in the workbook." type="5" refreshedVersion="0" background="1">
    <dbPr connection="Provider=Microsoft.Mashup.OleDb.1;Data Source=$Workbook$;Location=&quot;Количество переходов&quot;;Extended Properties=&quot;&quot;" command="SELECT * FROM [Количество переходов]"/>
  </connection>
  <connection id="4" xr16:uid="{00000000-0015-0000-FFFF-FFFF03000000}" keepAlive="1" name="Query - Яндекс Директ (вторая цель)" description="Connection to the 'Яндекс Директ (вторая цель)' query in the workbook." type="5" refreshedVersion="0" background="1">
    <dbPr connection="Provider=Microsoft.Mashup.OleDb.1;Data Source=$Workbook$;Location=&quot;Яндекс Директ (вторая цель)&quot;;Extended Properties=&quot;&quot;" command="SELECT * FROM [Яндекс Директ (вторая цель)]"/>
  </connection>
  <connection id="5" xr16:uid="{00000000-0015-0000-FFFF-FFFF04000000}" keepAlive="1" name="Query - Яндекс Директ1" description="Connection to the 'Яндекс Директ' query in the workbook." type="5" refreshedVersion="6" background="1" saveData="1">
    <dbPr connection="Provider=Microsoft.Mashup.OleDb.1;Data Source=$Workbook$;Location=Яндекс Директ;Extended Properties=&quot;&quot;" command="SELECT * FROM [Яндекс Директ]"/>
  </connection>
</connections>
</file>

<file path=xl/sharedStrings.xml><?xml version="1.0" encoding="utf-8"?>
<sst xmlns="http://schemas.openxmlformats.org/spreadsheetml/2006/main" count="80" uniqueCount="74">
  <si>
    <t>fb.ru</t>
  </si>
  <si>
    <t>gismeteo.ru</t>
  </si>
  <si>
    <t>images.yandex.ru</t>
  </si>
  <si>
    <t>mail.yandex.ru</t>
  </si>
  <si>
    <t>mp3party.net</t>
  </si>
  <si>
    <t>ok.ru</t>
  </si>
  <si>
    <t>wi-fi.ru</t>
  </si>
  <si>
    <t>win.mail.ru</t>
  </si>
  <si>
    <t>www.mk.ru</t>
  </si>
  <si>
    <t>zen.yandex.com</t>
  </si>
  <si>
    <t>zen.yandex.ru</t>
  </si>
  <si>
    <t>Бюджет</t>
  </si>
  <si>
    <t>Площадка</t>
  </si>
  <si>
    <t>Показы</t>
  </si>
  <si>
    <t>Клики</t>
  </si>
  <si>
    <t>Конверсии</t>
  </si>
  <si>
    <t>CTR</t>
  </si>
  <si>
    <t>↑ Конверсии</t>
  </si>
  <si>
    <t>Коэф. Конверсии</t>
  </si>
  <si>
    <t>Стоимость конверсии</t>
  </si>
  <si>
    <t>Мин. возможная стоимость конверсии</t>
  </si>
  <si>
    <t>Средняя стоимость перехода Гугл</t>
  </si>
  <si>
    <t>Целевая стоимость конверсии в Яндекс</t>
  </si>
  <si>
    <t>Целевая стоимость конверсии в Гугле</t>
  </si>
  <si>
    <t>CTR площадки для определения мисс-кликов</t>
  </si>
  <si>
    <t>Статус площадки</t>
  </si>
  <si>
    <t>adme.ru</t>
  </si>
  <si>
    <t>anonymous.google</t>
  </si>
  <si>
    <t>cosmo.ru</t>
  </si>
  <si>
    <t>youtube.com</t>
  </si>
  <si>
    <t>Конверсий</t>
  </si>
  <si>
    <t>Бюджет ≈</t>
  </si>
  <si>
    <t>Коэф. конверсий</t>
  </si>
  <si>
    <t>↑ коэф. конверсий</t>
  </si>
  <si>
    <t>unknown</t>
  </si>
  <si>
    <t>ficbook.net</t>
  </si>
  <si>
    <t>mail.ru</t>
  </si>
  <si>
    <t>music.yandex.ru</t>
  </si>
  <si>
    <t>livejournal.com</t>
  </si>
  <si>
    <t>news.mail.ru</t>
  </si>
  <si>
    <t>cloud.mail.ru</t>
  </si>
  <si>
    <t>disk.yandex.ru</t>
  </si>
  <si>
    <t>habrahabr.ru</t>
  </si>
  <si>
    <t>lenta.ru</t>
  </si>
  <si>
    <t>m.news.rambler.ru</t>
  </si>
  <si>
    <t>pikabu.ru</t>
  </si>
  <si>
    <t>ru.yandex.searchplugin</t>
  </si>
  <si>
    <t>www.hh.ru</t>
  </si>
  <si>
    <t>Placement Domain</t>
  </si>
  <si>
    <t>povar.ru</t>
  </si>
  <si>
    <t>webtutorsliv.ml</t>
  </si>
  <si>
    <t>xn--80abbembcyvesfij3at4loa4ff.xn--p1ai</t>
  </si>
  <si>
    <t>Placement URL.1</t>
  </si>
  <si>
    <t>Сессий</t>
  </si>
  <si>
    <t>0202ca7defedeece.anonymous.google</t>
  </si>
  <si>
    <t>www.adme.ru</t>
  </si>
  <si>
    <t>www.cosmo.ru</t>
  </si>
  <si>
    <t>www.youtube.com</t>
  </si>
  <si>
    <t>xn--h1alffa9f.xn--80abbembcyvesfij3at4loa4ff.xn--p1ai</t>
  </si>
  <si>
    <t>Конверсия</t>
  </si>
  <si>
    <t>↑ Коэфф. Конверсий</t>
  </si>
  <si>
    <t>↑ конверсий</t>
  </si>
  <si>
    <t>Минимальная стоимость конверсии</t>
  </si>
  <si>
    <t>Всего Конверсий</t>
  </si>
  <si>
    <t>biz.bdgroup.wordbyword</t>
  </si>
  <si>
    <t>championat.com</t>
  </si>
  <si>
    <t>ngs.ru</t>
  </si>
  <si>
    <t>ntv.ru</t>
  </si>
  <si>
    <t>rbc.ru</t>
  </si>
  <si>
    <t>ru.pikabu.android</t>
  </si>
  <si>
    <t>video.yandex.ru</t>
  </si>
  <si>
    <t>www.bolshoyvopros.ru</t>
  </si>
  <si>
    <t>4f6cb5015f0538ef.anonymous.google</t>
  </si>
  <si>
    <t>www.gogy.com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</si>
</sst>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"/>
    <numFmt numFmtId="165" formatCode="#,##0\ &quot;₽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10" fontId="0" fillId="0" borderId="0" xfId="0" applyNumberFormat="1"/>
    <xf numFmtId="9" fontId="0" fillId="0" borderId="0" xfId="0" applyNumberFormat="1"/>
    <xf numFmtId="165" fontId="0" fillId="0" borderId="0" xfId="0" applyNumberFormat="1"/>
    <xf numFmtId="3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23">
    <dxf>
      <numFmt numFmtId="14" formatCode="0.00%"/>
    </dxf>
    <dxf>
      <numFmt numFmtId="164" formatCode="#,##0.00\ &quot;₽&quot;"/>
    </dxf>
    <dxf>
      <numFmt numFmtId="1" formatCode="0"/>
    </dxf>
    <dxf>
      <numFmt numFmtId="14" formatCode="0.00%"/>
    </dxf>
    <dxf>
      <numFmt numFmtId="0" formatCode="General"/>
    </dxf>
    <dxf>
      <numFmt numFmtId="165" formatCode="#,##0\ &quot;₽&quot;"/>
    </dxf>
    <dxf>
      <numFmt numFmtId="0" formatCode="General"/>
    </dxf>
    <dxf>
      <numFmt numFmtId="165" formatCode="#,##0\ &quot;₽&quot;"/>
    </dxf>
    <dxf>
      <numFmt numFmtId="165" formatCode="#,##0\ &quot;₽&quot;"/>
    </dxf>
    <dxf>
      <numFmt numFmtId="14" formatCode="0.00%"/>
    </dxf>
    <dxf>
      <numFmt numFmtId="14" formatCode="0.00%"/>
    </dxf>
    <dxf>
      <numFmt numFmtId="3" formatCode="#,##0"/>
    </dxf>
    <dxf>
      <numFmt numFmtId="165" formatCode="#,##0\ &quot;₽&quot;"/>
    </dxf>
    <dxf>
      <numFmt numFmtId="0" formatCode="General"/>
    </dxf>
    <dxf>
      <numFmt numFmtId="0" formatCode="General"/>
    </dxf>
    <dxf>
      <numFmt numFmtId="165" formatCode="#,##0\ &quot;₽&quot;"/>
    </dxf>
    <dxf>
      <numFmt numFmtId="14" formatCode="0.00%"/>
    </dxf>
    <dxf>
      <numFmt numFmtId="14" formatCode="0.00%"/>
    </dxf>
    <dxf>
      <numFmt numFmtId="165" formatCode="#,##0\ &quot;₽&quot;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00000000-0016-0000-0100-000000000000}" autoFormatId="16" applyNumberFormats="0" applyBorderFormats="0" applyFontFormats="0" applyPatternFormats="0" applyAlignmentFormats="0" applyWidthHeightFormats="0">
  <queryTableRefresh nextId="19" unboundColumnsLeft="1" unboundColumnsRight="5">
    <queryTableFields count="11">
      <queryTableField id="13" dataBound="0" tableColumnId="12"/>
      <queryTableField id="1" name="Площадка" tableColumnId="1"/>
      <queryTableField id="2" name="Показы" tableColumnId="2"/>
      <queryTableField id="3" name="Клики" tableColumnId="3"/>
      <queryTableField id="9" name="Бюджет" tableColumnId="9"/>
      <queryTableField id="18" name="Всего Конверсий" tableColumnId="4"/>
      <queryTableField id="6" dataBound="0" tableColumnId="6"/>
      <queryTableField id="8" dataBound="0" tableColumnId="8"/>
      <queryTableField id="7" dataBound="0" tableColumnId="7"/>
      <queryTableField id="11" dataBound="0" tableColumnId="10"/>
      <queryTableField id="12" dataBound="0" tableColumnId="11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removeDataOnSave="1" connectionId="1" xr16:uid="{00000000-0016-0000-0200-000001000000}" autoFormatId="16" applyNumberFormats="0" applyBorderFormats="0" applyFontFormats="0" applyPatternFormats="0" applyAlignmentFormats="0" applyWidthHeightFormats="0">
  <queryTableRefresh nextId="15" unboundColumnsLeft="1" unboundColumnsRight="4">
    <queryTableFields count="8">
      <queryTableField id="11" dataBound="0" tableColumnId="11"/>
      <queryTableField id="12" name="Placement Domain" tableColumnId="1"/>
      <queryTableField id="13" name="Sessions" tableColumnId="2"/>
      <queryTableField id="14" name="Конверсии" tableColumnId="3"/>
      <queryTableField id="7" dataBound="0" tableColumnId="7"/>
      <queryTableField id="8" dataBound="0" tableColumnId="8"/>
      <queryTableField id="9" dataBound="0" tableColumnId="9"/>
      <queryTableField id="10" dataBound="0" tableColumnId="10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00000000-0016-0000-0300-000002000000}" autoFormatId="16" applyNumberFormats="0" applyBorderFormats="0" applyFontFormats="0" applyPatternFormats="0" applyAlignmentFormats="0" applyWidthHeightFormats="0">
  <queryTableRefresh nextId="9" unboundColumnsRight="5">
    <queryTableFields count="8">
      <queryTableField id="1" name="Placement URL.1" tableColumnId="1"/>
      <queryTableField id="2" name="Сессий" tableColumnId="2"/>
      <queryTableField id="3" name="Конверсий" tableColumnId="3"/>
      <queryTableField id="4" dataBound="0" tableColumnId="4"/>
      <queryTableField id="5" dataBound="0" tableColumnId="5"/>
      <queryTableField id="6" dataBound="0" tableColumnId="6"/>
      <queryTableField id="7" dataBound="0" tableColumnId="7"/>
      <queryTableField id="8" dataBound="0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D00564-7FA3-431D-BCB8-86911DC8766D}" name="Яндекс_Директ" displayName="Яндекс_Директ" ref="A1:K33" tableType="queryTable" totalsRowShown="0" headerRowDxfId="22">
  <autoFilter ref="A1:K33" xr:uid="{BE9C73E2-800D-4FA3-AA05-F52D2EC0FD96}"/>
  <sortState ref="A2:K33">
    <sortCondition descending="1" ref="D8"/>
  </sortState>
  <tableColumns count="11">
    <tableColumn id="12" xr3:uid="{6E62829F-D31B-4504-839A-B2D821798B0A}" uniqueName="12" name="Статус площадки" queryTableFieldId="13" dataDxfId="14">
      <calculatedColumnFormula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calculatedColumnFormula>
    </tableColumn>
    <tableColumn id="1" xr3:uid="{94EE40EC-1010-4A2A-B012-32077BE02790}" uniqueName="1" name="Площадка" queryTableFieldId="1" dataDxfId="13"/>
    <tableColumn id="2" xr3:uid="{93ABF3BF-A0DC-43FB-8FB7-7492B9419665}" uniqueName="2" name="Показы" queryTableFieldId="2"/>
    <tableColumn id="3" xr3:uid="{92572F2C-4284-4AB9-B62F-764AA88C719B}" uniqueName="3" name="Клики" queryTableFieldId="3"/>
    <tableColumn id="9" xr3:uid="{EAFF7396-D7D9-4BC3-AE92-77A14DFC6229}" uniqueName="9" name="Бюджет" queryTableFieldId="9" dataDxfId="12"/>
    <tableColumn id="4" xr3:uid="{28531202-E789-49E5-8223-F9B1003608A5}" uniqueName="4" name="Всего Конверсий" queryTableFieldId="18" dataDxfId="11"/>
    <tableColumn id="6" xr3:uid="{F9963A30-F3A5-4355-9444-00CF577A9467}" uniqueName="6" name="CTR" queryTableFieldId="6" dataDxfId="10">
      <calculatedColumnFormula>Яндекс_Директ[[#This Row],[Клики]]/Яндекс_Директ[[#This Row],[Показы]]</calculatedColumnFormula>
    </tableColumn>
    <tableColumn id="8" xr3:uid="{E474E7A3-2C99-443B-9393-61067FADB77D}" uniqueName="8" name="Коэф. Конверсии" queryTableFieldId="8" dataDxfId="0">
      <calculatedColumnFormula>IF(Яндекс_Директ[[#This Row],[Клики]]=0,0,Яндекс_Директ[[#This Row],[Всего Конверсий]]/Яндекс_Директ[[#This Row],[Клики]])</calculatedColumnFormula>
    </tableColumn>
    <tableColumn id="7" xr3:uid="{BB368348-E729-41CA-9E6C-3FAB54AFE737}" uniqueName="7" name="↑ Конверсии" queryTableFieldId="7" dataDxfId="9">
      <calculatedColumnFormula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calculatedColumnFormula>
    </tableColumn>
    <tableColumn id="10" xr3:uid="{C0EE8786-D578-4D78-9696-52DE7D80260A}" uniqueName="10" name="Стоимость конверсии" queryTableFieldId="11" dataDxfId="8">
      <calculatedColumnFormula>IF(Яндекс_Директ[[#This Row],[Всего Конверсий]]=0,0,Яндекс_Директ[[#This Row],[Бюджет]]/Яндекс_Директ[[#This Row],[Всего Конверсий]])</calculatedColumnFormula>
    </tableColumn>
    <tableColumn id="11" xr3:uid="{12CF4AD8-0ED3-4A39-AE0B-EA77EB11E7F6}" uniqueName="11" name="Мин. возможная стоимость конверсии" queryTableFieldId="12" dataDxfId="7">
      <calculatedColumnFormula>Яндекс_Директ[[#This Row],[Бюджет]]/(Яндекс_Директ[[#This Row],[↑ Конверсии]]*Яндекс_Директ[[#This Row],[Клики]])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B3200C-1D70-472C-952F-8755D9151E06}" name="Google_Adwords" displayName="Google_Adwords" ref="A1:H9" tableType="queryTable" totalsRowShown="0" headerRowDxfId="21">
  <autoFilter ref="A1:H9" xr:uid="{4F8BD888-E735-4AD5-B734-5C75A828777B}"/>
  <sortState ref="A2:H9">
    <sortCondition descending="1" ref="C1"/>
  </sortState>
  <tableColumns count="8">
    <tableColumn id="11" xr3:uid="{AA7F434D-3CC0-418F-BE97-DA80BB4CE83B}" uniqueName="11" name="Статус площадки" queryTableFieldId="11" dataDxfId="20">
      <calculatedColumnFormula>IF(Google_Adwords[[#This Row],[Мин. возможная стоимость конверсии]]&lt;=Настройка!$B$3,"Хорошая площадка","В минус-площадки")</calculatedColumnFormula>
    </tableColumn>
    <tableColumn id="1" xr3:uid="{FDF2B94A-B79C-4232-BB96-F6DAFE28AD35}" uniqueName="1" name="Placement Domain" queryTableFieldId="12" dataDxfId="19"/>
    <tableColumn id="2" xr3:uid="{9C492FCA-7D12-44B2-8B85-0CE00C2D19A4}" uniqueName="2" name="Клики" queryTableFieldId="13"/>
    <tableColumn id="3" xr3:uid="{0201325A-BFFF-4E6C-9F25-A9427DA5CD2E}" uniqueName="3" name="Конверсии" queryTableFieldId="14"/>
    <tableColumn id="7" xr3:uid="{9B539B73-21AF-416D-B8D8-8A2EFD501150}" uniqueName="7" name="Бюджет ≈" queryTableFieldId="7" dataDxfId="18">
      <calculatedColumnFormula>Google_Adwords[[#This Row],[Клики]]*Настройка!$B$2</calculatedColumnFormula>
    </tableColumn>
    <tableColumn id="8" xr3:uid="{499094D5-F8D7-43FE-AE89-F8E142A823C4}" uniqueName="8" name="Коэф. конверсий" queryTableFieldId="8" dataDxfId="17">
      <calculatedColumnFormula>Google_Adwords[[#This Row],[Конверсии]]/Google_Adwords[[#This Row],[Клики]]</calculatedColumnFormula>
    </tableColumn>
    <tableColumn id="9" xr3:uid="{24B5FBB0-9424-4A0D-B460-5B83CD3A30A7}" uniqueName="9" name="↑ коэф. конверсий" queryTableFieldId="9" dataDxfId="16">
      <calculatedColumnFormula>IF(Google_Adwords[[#This Row],[Конверсии]]=Google_Adwords[[#This Row],[Клики]],1,_xlfn.BETA.INV(1-0.05/2,Google_Adwords[[#This Row],[Конверсии]]+1,Google_Adwords[[#This Row],[Клики]]-Google_Adwords[[#This Row],[Конверсии]]))</calculatedColumnFormula>
    </tableColumn>
    <tableColumn id="10" xr3:uid="{F3710AA8-3FF0-4BEE-BEA2-D318D62BD4DF}" uniqueName="10" name="Мин. возможная стоимость конверсии" queryTableFieldId="10" dataDxfId="15">
      <calculatedColumnFormula>Google_Adwords[[#This Row],[Бюджет ≈]]/(Google_Adwords[[#This Row],[↑ коэф. конверсий]]*Google_Adwords[[#This Row],[Клики]])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D08948C-07C4-4B6F-9F69-58E4502EFC7E}" name="Google_AdWords__Placement_URL" displayName="Google_AdWords__Placement_URL" ref="A1:H10" tableType="queryTable" totalsRowShown="0">
  <autoFilter ref="A1:H10" xr:uid="{E4B1DF82-B82B-4F55-9665-B16218B771F1}"/>
  <sortState ref="A2:H10">
    <sortCondition descending="1" ref="H2"/>
  </sortState>
  <tableColumns count="8">
    <tableColumn id="1" xr3:uid="{EBC4BB65-EE29-4EC9-A158-21DBFBE6C167}" uniqueName="1" name="Placement URL.1" queryTableFieldId="1" dataDxfId="6"/>
    <tableColumn id="2" xr3:uid="{C90FC1D0-8095-47AF-9689-A7642F1CB816}" uniqueName="2" name="Сессий" queryTableFieldId="2"/>
    <tableColumn id="3" xr3:uid="{96FC7D82-8096-45DC-8FF8-82B47B47422A}" uniqueName="3" name="Конверсий" queryTableFieldId="3"/>
    <tableColumn id="4" xr3:uid="{B986F4F6-64C1-4AC1-B6EC-E12D8E23D094}" uniqueName="4" name="Бюджет" queryTableFieldId="4" dataDxfId="5">
      <calculatedColumnFormula>Google_AdWords__Placement_URL[[#This Row],[Сессий]]*Настройка!$B$2</calculatedColumnFormula>
    </tableColumn>
    <tableColumn id="5" xr3:uid="{DEF77542-7B1A-4FF5-B4EB-FD406127F601}" uniqueName="5" name="Конверсия" queryTableFieldId="5" dataDxfId="4">
      <calculatedColumnFormula>IF(Google_AdWords__Placement_URL[[#This Row],[Сессий]]=0,0,Google_AdWords__Placement_URL[[#This Row],[Конверсий]]/Google_AdWords__Placement_URL[[#This Row],[Сессий]])</calculatedColumnFormula>
    </tableColumn>
    <tableColumn id="6" xr3:uid="{6C6510A0-ACFD-45CF-8C4E-9FB89027250F}" uniqueName="6" name="↑ Коэфф. Конверсий" queryTableFieldId="6" dataDxfId="3">
      <calculatedColumnFormula>IF(Google_AdWords__Placement_URL[[#This Row],[Сессий]]=0,0,_xlfn.BETA.INV(1-0.05/2,Google_AdWords__Placement_URL[[#This Row],[Конверсий]]+1,Google_AdWords__Placement_URL[[#This Row],[Сессий]]-Google_AdWords__Placement_URL[[#This Row],[Конверсий]]))</calculatedColumnFormula>
    </tableColumn>
    <tableColumn id="7" xr3:uid="{129C3070-0513-442F-AB1C-B85A9E0299AA}" uniqueName="7" name="↑ конверсий" queryTableFieldId="7" dataDxfId="2">
      <calculatedColumnFormula>Google_AdWords__Placement_URL[[#This Row],[Сессий]]*Google_AdWords__Placement_URL[[#This Row],[↑ Коэфф. Конверсий]]</calculatedColumnFormula>
    </tableColumn>
    <tableColumn id="8" xr3:uid="{0C3E8373-C4BA-47B8-86A4-C211588DFF38}" uniqueName="8" name="Минимальная стоимость конверсии" queryTableFieldId="8" dataDxfId="1">
      <calculatedColumnFormula>Google_AdWords__Placement_URL[[#This Row],[Бюджет]]/Google_AdWords__Placement_URL[[#This Row],[↑ конверсий]]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E87A4-C18C-4D2F-90C4-EC328DF8E824}">
  <dimension ref="A1:B4"/>
  <sheetViews>
    <sheetView zoomScaleNormal="100" workbookViewId="0">
      <selection activeCell="B3" sqref="B3"/>
    </sheetView>
  </sheetViews>
  <sheetFormatPr defaultRowHeight="15" x14ac:dyDescent="0.25"/>
  <cols>
    <col min="1" max="1" width="45.7109375" customWidth="1"/>
    <col min="2" max="2" width="21" customWidth="1"/>
  </cols>
  <sheetData>
    <row r="1" spans="1:2" x14ac:dyDescent="0.25">
      <c r="A1" t="s">
        <v>22</v>
      </c>
      <c r="B1" s="6">
        <v>1500</v>
      </c>
    </row>
    <row r="2" spans="1:2" x14ac:dyDescent="0.25">
      <c r="A2" t="s">
        <v>21</v>
      </c>
      <c r="B2" s="2">
        <v>13.5</v>
      </c>
    </row>
    <row r="3" spans="1:2" x14ac:dyDescent="0.25">
      <c r="A3" t="s">
        <v>23</v>
      </c>
      <c r="B3" s="6">
        <v>1500</v>
      </c>
    </row>
    <row r="4" spans="1:2" x14ac:dyDescent="0.25">
      <c r="A4" t="s">
        <v>24</v>
      </c>
      <c r="B4" s="5">
        <v>0.02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26D6E-8486-44C3-BC83-C0A4103CFF14}">
  <dimension ref="A1:K33"/>
  <sheetViews>
    <sheetView tabSelected="1" zoomScaleNormal="100" workbookViewId="0">
      <selection activeCell="I6" sqref="I6"/>
    </sheetView>
  </sheetViews>
  <sheetFormatPr defaultRowHeight="15" x14ac:dyDescent="0.25"/>
  <cols>
    <col min="1" max="1" width="19.140625" bestFit="1" customWidth="1"/>
    <col min="2" max="2" width="23.85546875" bestFit="1" customWidth="1"/>
    <col min="3" max="3" width="10.140625" bestFit="1" customWidth="1"/>
    <col min="4" max="4" width="8.85546875" bestFit="1" customWidth="1"/>
    <col min="5" max="5" width="10.85546875" bestFit="1" customWidth="1"/>
    <col min="6" max="6" width="13.140625" bestFit="1" customWidth="1"/>
    <col min="7" max="7" width="6.5703125" bestFit="1" customWidth="1"/>
    <col min="8" max="9" width="13.140625" bestFit="1" customWidth="1"/>
    <col min="10" max="10" width="13" bestFit="1" customWidth="1"/>
    <col min="11" max="11" width="13.7109375" bestFit="1" customWidth="1"/>
    <col min="12" max="12" width="13" bestFit="1" customWidth="1"/>
    <col min="13" max="13" width="13.7109375" bestFit="1" customWidth="1"/>
    <col min="14" max="14" width="23.140625" bestFit="1" customWidth="1"/>
  </cols>
  <sheetData>
    <row r="1" spans="1:11" ht="60" x14ac:dyDescent="0.25">
      <c r="A1" s="3" t="s">
        <v>25</v>
      </c>
      <c r="B1" s="3" t="s">
        <v>12</v>
      </c>
      <c r="C1" s="3" t="s">
        <v>13</v>
      </c>
      <c r="D1" s="3" t="s">
        <v>14</v>
      </c>
      <c r="E1" s="3" t="s">
        <v>11</v>
      </c>
      <c r="F1" s="3" t="s">
        <v>63</v>
      </c>
      <c r="G1" t="s">
        <v>16</v>
      </c>
      <c r="H1" s="3" t="s">
        <v>18</v>
      </c>
      <c r="I1" s="3" t="s">
        <v>17</v>
      </c>
      <c r="J1" s="3" t="s">
        <v>19</v>
      </c>
      <c r="K1" s="3" t="s">
        <v>20</v>
      </c>
    </row>
    <row r="2" spans="1:11" x14ac:dyDescent="0.25">
      <c r="A2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2" s="1" t="s">
        <v>3</v>
      </c>
      <c r="C2">
        <v>835937</v>
      </c>
      <c r="D2">
        <v>561</v>
      </c>
      <c r="E2" s="6">
        <v>10447.74</v>
      </c>
      <c r="F2" s="7">
        <v>6</v>
      </c>
      <c r="G2" s="4">
        <f>Яндекс_Директ[[#This Row],[Клики]]/Яндекс_Директ[[#This Row],[Показы]]</f>
        <v>6.711032051458423E-4</v>
      </c>
      <c r="H2" s="4">
        <f>IF(Яндекс_Директ[[#This Row],[Клики]]=0,0,Яндекс_Директ[[#This Row],[Всего Конверсий]]/Яндекс_Директ[[#This Row],[Клики]])</f>
        <v>1.06951871657754E-2</v>
      </c>
      <c r="I2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2.3132710691924463E-2</v>
      </c>
      <c r="J2" s="6">
        <f>IF(Яндекс_Директ[[#This Row],[Всего Конверсий]]=0,0,Яндекс_Директ[[#This Row],[Бюджет]]/Яндекс_Директ[[#This Row],[Всего Конверсий]])</f>
        <v>1741.29</v>
      </c>
      <c r="K2" s="6">
        <f>Яндекс_Директ[[#This Row],[Бюджет]]/(Яндекс_Директ[[#This Row],[↑ Конверсии]]*Яндекс_Директ[[#This Row],[Клики]])</f>
        <v>805.06874909365501</v>
      </c>
    </row>
    <row r="3" spans="1:11" x14ac:dyDescent="0.25">
      <c r="A3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3" s="1" t="s">
        <v>7</v>
      </c>
      <c r="C3">
        <v>1707369</v>
      </c>
      <c r="D3">
        <v>492</v>
      </c>
      <c r="E3" s="6">
        <v>9477.24</v>
      </c>
      <c r="F3" s="7">
        <v>4</v>
      </c>
      <c r="G3" s="4">
        <f>Яндекс_Директ[[#This Row],[Клики]]/Яндекс_Директ[[#This Row],[Показы]]</f>
        <v>2.8816266430982407E-4</v>
      </c>
      <c r="H3" s="4">
        <f>IF(Яндекс_Директ[[#This Row],[Клики]]=0,0,Яндекс_Директ[[#This Row],[Всего Конверсий]]/Яндекс_Директ[[#This Row],[Клики]])</f>
        <v>8.130081300813009E-3</v>
      </c>
      <c r="I3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2.0684515940924464E-2</v>
      </c>
      <c r="J3" s="6">
        <f>IF(Яндекс_Директ[[#This Row],[Всего Конверсий]]=0,0,Яндекс_Директ[[#This Row],[Бюджет]]/Яндекс_Директ[[#This Row],[Всего Конверсий]])</f>
        <v>2369.31</v>
      </c>
      <c r="K3" s="6">
        <f>Яндекс_Директ[[#This Row],[Бюджет]]/(Яндекс_Директ[[#This Row],[↑ Конверсии]]*Яндекс_Директ[[#This Row],[Клики]])</f>
        <v>931.26099647891249</v>
      </c>
    </row>
    <row r="4" spans="1:11" x14ac:dyDescent="0.25">
      <c r="A4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4" s="1" t="s">
        <v>10</v>
      </c>
      <c r="C4">
        <v>70467</v>
      </c>
      <c r="D4">
        <v>474</v>
      </c>
      <c r="E4" s="6">
        <v>8926.0499999999993</v>
      </c>
      <c r="F4" s="7">
        <v>6</v>
      </c>
      <c r="G4" s="4">
        <f>Яндекс_Директ[[#This Row],[Клики]]/Яндекс_Директ[[#This Row],[Показы]]</f>
        <v>6.7265528545276511E-3</v>
      </c>
      <c r="H4" s="4">
        <f>IF(Яндекс_Директ[[#This Row],[Клики]]=0,0,Яндекс_Директ[[#This Row],[Всего Конверсий]]/Яндекс_Директ[[#This Row],[Клики]])</f>
        <v>1.2658227848101266E-2</v>
      </c>
      <c r="I4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2.7346892757914576E-2</v>
      </c>
      <c r="J4" s="6">
        <f>IF(Яндекс_Директ[[#This Row],[Всего Конверсий]]=0,0,Яндекс_Директ[[#This Row],[Бюджет]]/Яндекс_Директ[[#This Row],[Всего Конверсий]])</f>
        <v>1487.675</v>
      </c>
      <c r="K4" s="6">
        <f>Яндекс_Директ[[#This Row],[Бюджет]]/(Яндекс_Директ[[#This Row],[↑ Конверсии]]*Яндекс_Директ[[#This Row],[Клики]])</f>
        <v>688.60946216545926</v>
      </c>
    </row>
    <row r="5" spans="1:11" x14ac:dyDescent="0.25">
      <c r="A5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5" s="1" t="s">
        <v>2</v>
      </c>
      <c r="C5">
        <v>472414</v>
      </c>
      <c r="D5">
        <v>232</v>
      </c>
      <c r="E5" s="6">
        <v>3539.55</v>
      </c>
      <c r="F5" s="7">
        <v>0</v>
      </c>
      <c r="G5" s="4">
        <f>Яндекс_Директ[[#This Row],[Клики]]/Яндекс_Директ[[#This Row],[Показы]]</f>
        <v>4.9109467543298892E-4</v>
      </c>
      <c r="H5" s="4">
        <f>IF(Яндекс_Директ[[#This Row],[Клики]]=0,0,Яндекс_Директ[[#This Row],[Всего Конверсий]]/Яндекс_Директ[[#This Row],[Клики]])</f>
        <v>0</v>
      </c>
      <c r="I5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1.5774599364195452E-2</v>
      </c>
      <c r="J5" s="6">
        <f>IF(Яндекс_Директ[[#This Row],[Всего Конверсий]]=0,0,Яндекс_Директ[[#This Row],[Бюджет]]/Яндекс_Директ[[#This Row],[Всего Конверсий]])</f>
        <v>0</v>
      </c>
      <c r="K5" s="6">
        <f>Яндекс_Директ[[#This Row],[Бюджет]]/(Яндекс_Директ[[#This Row],[↑ Конверсии]]*Яндекс_Директ[[#This Row],[Клики]])</f>
        <v>967.16757631967232</v>
      </c>
    </row>
    <row r="6" spans="1:11" x14ac:dyDescent="0.25">
      <c r="A6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6" s="1" t="s">
        <v>9</v>
      </c>
      <c r="C6">
        <v>38142</v>
      </c>
      <c r="D6">
        <v>227</v>
      </c>
      <c r="E6" s="6">
        <v>4331.18</v>
      </c>
      <c r="F6" s="7">
        <v>2</v>
      </c>
      <c r="G6" s="4">
        <f>Яндекс_Директ[[#This Row],[Клики]]/Яндекс_Директ[[#This Row],[Показы]]</f>
        <v>5.9514446017513503E-3</v>
      </c>
      <c r="H6" s="4">
        <f>IF(Яндекс_Директ[[#This Row],[Клики]]=0,0,Яндекс_Директ[[#This Row],[Всего Конверсий]]/Яндекс_Директ[[#This Row],[Клики]])</f>
        <v>8.8105726872246704E-3</v>
      </c>
      <c r="I6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3.1462647984182746E-2</v>
      </c>
      <c r="J6" s="6">
        <f>IF(Яндекс_Директ[[#This Row],[Всего Конверсий]]=0,0,Яндекс_Директ[[#This Row],[Бюджет]]/Яндекс_Директ[[#This Row],[Всего Конверсий]])</f>
        <v>2165.59</v>
      </c>
      <c r="K6" s="6">
        <f>Яндекс_Директ[[#This Row],[Бюджет]]/(Яндекс_Директ[[#This Row],[↑ Конверсии]]*Яндекс_Директ[[#This Row],[Клики]])</f>
        <v>606.43618157375147</v>
      </c>
    </row>
    <row r="7" spans="1:11" x14ac:dyDescent="0.25">
      <c r="A7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7" s="1" t="s">
        <v>6</v>
      </c>
      <c r="C7">
        <v>7198</v>
      </c>
      <c r="D7">
        <v>145</v>
      </c>
      <c r="E7" s="6">
        <v>3032.97</v>
      </c>
      <c r="F7" s="7">
        <v>0</v>
      </c>
      <c r="G7" s="4">
        <f>Яндекс_Директ[[#This Row],[Клики]]/Яндекс_Директ[[#This Row],[Показы]]</f>
        <v>2.0144484579049736E-2</v>
      </c>
      <c r="H7" s="4">
        <f>IF(Яндекс_Директ[[#This Row],[Клики]]=0,0,Яндекс_Директ[[#This Row],[Всего Конверсий]]/Яндекс_Директ[[#This Row],[Клики]])</f>
        <v>0</v>
      </c>
      <c r="I7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2.5119664131802111E-2</v>
      </c>
      <c r="J7" s="6">
        <f>IF(Яндекс_Директ[[#This Row],[Всего Конверсий]]=0,0,Яндекс_Директ[[#This Row],[Бюджет]]/Яндекс_Директ[[#This Row],[Всего Конверсий]])</f>
        <v>0</v>
      </c>
      <c r="K7" s="6">
        <f>Яндекс_Директ[[#This Row],[Бюджет]]/(Яндекс_Директ[[#This Row],[↑ Конверсии]]*Яндекс_Директ[[#This Row],[Клики]])</f>
        <v>832.6956273383106</v>
      </c>
    </row>
    <row r="8" spans="1:11" x14ac:dyDescent="0.25">
      <c r="A8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8" s="1" t="s">
        <v>42</v>
      </c>
      <c r="C8">
        <v>46928</v>
      </c>
      <c r="D8">
        <v>130</v>
      </c>
      <c r="E8" s="6">
        <v>2416.6999999999998</v>
      </c>
      <c r="F8" s="7">
        <v>0</v>
      </c>
      <c r="G8" s="4">
        <f>Яндекс_Директ[[#This Row],[Клики]]/Яндекс_Директ[[#This Row],[Показы]]</f>
        <v>2.7702011592226389E-3</v>
      </c>
      <c r="H8" s="4">
        <f>IF(Яндекс_Директ[[#This Row],[Клики]]=0,0,Яндекс_Директ[[#This Row],[Всего Конверсий]]/Яндекс_Директ[[#This Row],[Клики]])</f>
        <v>0</v>
      </c>
      <c r="I8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2.7977178415451665E-2</v>
      </c>
      <c r="J8" s="6">
        <f>IF(Яндекс_Директ[[#This Row],[Всего Конверсий]]=0,0,Яндекс_Директ[[#This Row],[Бюджет]]/Яндекс_Директ[[#This Row],[Всего Конверсий]])</f>
        <v>0</v>
      </c>
      <c r="K8" s="6">
        <f>Яндекс_Директ[[#This Row],[Бюджет]]/(Яндекс_Директ[[#This Row],[↑ Конверсии]]*Яндекс_Директ[[#This Row],[Клики]])</f>
        <v>664.47015220565731</v>
      </c>
    </row>
    <row r="9" spans="1:11" x14ac:dyDescent="0.25">
      <c r="A9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9" s="1" t="s">
        <v>64</v>
      </c>
      <c r="C9">
        <v>10269</v>
      </c>
      <c r="D9">
        <v>108</v>
      </c>
      <c r="E9" s="6">
        <v>1155.93</v>
      </c>
      <c r="F9" s="7">
        <v>0</v>
      </c>
      <c r="G9" s="4">
        <f>Яндекс_Директ[[#This Row],[Клики]]/Яндекс_Директ[[#This Row],[Показы]]</f>
        <v>1.0517090271691499E-2</v>
      </c>
      <c r="H9" s="4">
        <f>IF(Яндекс_Директ[[#This Row],[Клики]]=0,0,Яндекс_Директ[[#This Row],[Всего Конверсий]]/Яндекс_Директ[[#This Row],[Клики]])</f>
        <v>0</v>
      </c>
      <c r="I9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3.3579550218654441E-2</v>
      </c>
      <c r="J9" s="6">
        <f>IF(Яндекс_Директ[[#This Row],[Всего Конверсий]]=0,0,Яндекс_Директ[[#This Row],[Бюджет]]/Яндекс_Директ[[#This Row],[Всего Конверсий]])</f>
        <v>0</v>
      </c>
      <c r="K9" s="6">
        <f>Яндекс_Директ[[#This Row],[Бюджет]]/(Яндекс_Директ[[#This Row],[↑ Конверсии]]*Яндекс_Директ[[#This Row],[Клики]])</f>
        <v>318.73731142502589</v>
      </c>
    </row>
    <row r="10" spans="1:11" x14ac:dyDescent="0.25">
      <c r="A10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10" s="1" t="s">
        <v>37</v>
      </c>
      <c r="C10">
        <v>48374</v>
      </c>
      <c r="D10">
        <v>102</v>
      </c>
      <c r="E10" s="6">
        <v>2060.0300000000002</v>
      </c>
      <c r="F10" s="7">
        <v>2</v>
      </c>
      <c r="G10" s="4">
        <f>Яндекс_Директ[[#This Row],[Клики]]/Яндекс_Директ[[#This Row],[Показы]]</f>
        <v>2.1085707198081616E-3</v>
      </c>
      <c r="H10" s="4">
        <f>IF(Яндекс_Директ[[#This Row],[Клики]]=0,0,Яндекс_Директ[[#This Row],[Всего Конверсий]]/Яндекс_Директ[[#This Row],[Клики]])</f>
        <v>1.9607843137254902E-2</v>
      </c>
      <c r="I10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6.9039212198956368E-2</v>
      </c>
      <c r="J10" s="6">
        <f>IF(Яндекс_Директ[[#This Row],[Всего Конверсий]]=0,0,Яндекс_Директ[[#This Row],[Бюджет]]/Яндекс_Директ[[#This Row],[Всего Конверсий]])</f>
        <v>1030.0150000000001</v>
      </c>
      <c r="K10" s="6">
        <f>Яндекс_Директ[[#This Row],[Бюджет]]/(Яндекс_Директ[[#This Row],[↑ Конверсии]]*Яндекс_Директ[[#This Row],[Клики]])</f>
        <v>292.53480602904256</v>
      </c>
    </row>
    <row r="11" spans="1:11" x14ac:dyDescent="0.25">
      <c r="A11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11" s="1" t="s">
        <v>1</v>
      </c>
      <c r="C11">
        <v>30545</v>
      </c>
      <c r="D11">
        <v>96</v>
      </c>
      <c r="E11" s="6">
        <v>1823.34</v>
      </c>
      <c r="F11" s="7">
        <v>2</v>
      </c>
      <c r="G11" s="4">
        <f>Яндекс_Директ[[#This Row],[Клики]]/Яндекс_Директ[[#This Row],[Показы]]</f>
        <v>3.1429039122605989E-3</v>
      </c>
      <c r="H11" s="4">
        <f>IF(Яндекс_Директ[[#This Row],[Клики]]=0,0,Яндекс_Директ[[#This Row],[Всего Конверсий]]/Яндекс_Директ[[#This Row],[Клики]])</f>
        <v>2.0833333333333332E-2</v>
      </c>
      <c r="I11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7.3236830794987551E-2</v>
      </c>
      <c r="J11" s="6">
        <f>IF(Яндекс_Директ[[#This Row],[Всего Конверсий]]=0,0,Яндекс_Директ[[#This Row],[Бюджет]]/Яндекс_Директ[[#This Row],[Всего Конверсий]])</f>
        <v>911.67</v>
      </c>
      <c r="K11" s="6">
        <f>Яндекс_Директ[[#This Row],[Бюджет]]/(Яндекс_Директ[[#This Row],[↑ Конверсии]]*Яндекс_Директ[[#This Row],[Клики]])</f>
        <v>259.33843387035148</v>
      </c>
    </row>
    <row r="12" spans="1:11" x14ac:dyDescent="0.25">
      <c r="A12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12" s="1" t="s">
        <v>41</v>
      </c>
      <c r="C12">
        <v>29870</v>
      </c>
      <c r="D12">
        <v>86</v>
      </c>
      <c r="E12" s="6">
        <v>1682.49</v>
      </c>
      <c r="F12" s="7">
        <v>0</v>
      </c>
      <c r="G12" s="4">
        <f>Яндекс_Директ[[#This Row],[Клики]]/Яндекс_Директ[[#This Row],[Показы]]</f>
        <v>2.879142952795447E-3</v>
      </c>
      <c r="H12" s="4">
        <f>IF(Яндекс_Директ[[#This Row],[Клики]]=0,0,Яндекс_Директ[[#This Row],[Всего Конверсий]]/Яндекс_Директ[[#This Row],[Клики]])</f>
        <v>0</v>
      </c>
      <c r="I12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4.1987015304144504E-2</v>
      </c>
      <c r="J12" s="6">
        <f>IF(Яндекс_Директ[[#This Row],[Всего Конверсий]]=0,0,Яндекс_Директ[[#This Row],[Бюджет]]/Яндекс_Директ[[#This Row],[Всего Конверсий]])</f>
        <v>0</v>
      </c>
      <c r="K12" s="6">
        <f>Яндекс_Директ[[#This Row],[Бюджет]]/(Яндекс_Директ[[#This Row],[↑ Конверсии]]*Яндекс_Директ[[#This Row],[Клики]])</f>
        <v>465.94970058210339</v>
      </c>
    </row>
    <row r="13" spans="1:11" x14ac:dyDescent="0.25">
      <c r="A13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13" s="1" t="s">
        <v>36</v>
      </c>
      <c r="C13">
        <v>25239</v>
      </c>
      <c r="D13">
        <v>85</v>
      </c>
      <c r="E13" s="6">
        <v>1565.16</v>
      </c>
      <c r="F13" s="7">
        <v>1</v>
      </c>
      <c r="G13" s="4">
        <f>Яндекс_Директ[[#This Row],[Клики]]/Яндекс_Директ[[#This Row],[Показы]]</f>
        <v>3.3678037957129837E-3</v>
      </c>
      <c r="H13" s="4">
        <f>IF(Яндекс_Директ[[#This Row],[Клики]]=0,0,Яндекс_Директ[[#This Row],[Всего Конверсий]]/Яндекс_Директ[[#This Row],[Клики]])</f>
        <v>1.1764705882352941E-2</v>
      </c>
      <c r="I13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6.3812878553528352E-2</v>
      </c>
      <c r="J13" s="6">
        <f>IF(Яндекс_Директ[[#This Row],[Всего Конверсий]]=0,0,Яндекс_Директ[[#This Row],[Бюджет]]/Яндекс_Директ[[#This Row],[Всего Конверсий]])</f>
        <v>1565.16</v>
      </c>
      <c r="K13" s="6">
        <f>Яндекс_Директ[[#This Row],[Бюджет]]/(Яндекс_Директ[[#This Row],[↑ Конверсии]]*Яндекс_Директ[[#This Row],[Клики]])</f>
        <v>288.55691008167821</v>
      </c>
    </row>
    <row r="14" spans="1:11" x14ac:dyDescent="0.25">
      <c r="A14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14" s="1" t="s">
        <v>4</v>
      </c>
      <c r="C14">
        <v>4064</v>
      </c>
      <c r="D14">
        <v>85</v>
      </c>
      <c r="E14" s="6">
        <v>266.47000000000003</v>
      </c>
      <c r="F14" s="7">
        <v>0</v>
      </c>
      <c r="G14" s="4">
        <f>Яндекс_Директ[[#This Row],[Клики]]/Яндекс_Директ[[#This Row],[Показы]]</f>
        <v>2.0915354330708662E-2</v>
      </c>
      <c r="H14" s="4">
        <f>IF(Яндекс_Директ[[#This Row],[Клики]]=0,0,Яндекс_Директ[[#This Row],[Всего Конверсий]]/Яндекс_Директ[[#This Row],[Клики]])</f>
        <v>0</v>
      </c>
      <c r="I14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4.2470339911249155E-2</v>
      </c>
      <c r="J14" s="6">
        <f>IF(Яндекс_Директ[[#This Row],[Всего Конверсий]]=0,0,Яндекс_Директ[[#This Row],[Бюджет]]/Яндекс_Директ[[#This Row],[Всего Конверсий]])</f>
        <v>0</v>
      </c>
      <c r="K14" s="6">
        <f>Яндекс_Директ[[#This Row],[Бюджет]]/(Яндекс_Директ[[#This Row],[↑ Конверсии]]*Яндекс_Директ[[#This Row],[Клики]])</f>
        <v>73.814836024899208</v>
      </c>
    </row>
    <row r="15" spans="1:11" x14ac:dyDescent="0.25">
      <c r="A15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15" s="1" t="s">
        <v>44</v>
      </c>
      <c r="C15">
        <v>11731</v>
      </c>
      <c r="D15">
        <v>84</v>
      </c>
      <c r="E15" s="6">
        <v>1551.99</v>
      </c>
      <c r="F15" s="7">
        <v>0</v>
      </c>
      <c r="G15" s="4">
        <f>Яндекс_Директ[[#This Row],[Клики]]/Яндекс_Директ[[#This Row],[Показы]]</f>
        <v>7.1605148751172111E-3</v>
      </c>
      <c r="H15" s="4">
        <f>IF(Яндекс_Директ[[#This Row],[Клики]]=0,0,Яндекс_Директ[[#This Row],[Всего Конверсий]]/Яндекс_Директ[[#This Row],[Клики]])</f>
        <v>0</v>
      </c>
      <c r="I15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4.2964919629565057E-2</v>
      </c>
      <c r="J15" s="6">
        <f>IF(Яндекс_Директ[[#This Row],[Всего Конверсий]]=0,0,Яндекс_Директ[[#This Row],[Бюджет]]/Яндекс_Директ[[#This Row],[Всего Конверсий]])</f>
        <v>0</v>
      </c>
      <c r="K15" s="6">
        <f>Яндекс_Директ[[#This Row],[Бюджет]]/(Яндекс_Директ[[#This Row],[↑ Конверсии]]*Яндекс_Директ[[#This Row],[Клики]])</f>
        <v>430.0269053885919</v>
      </c>
    </row>
    <row r="16" spans="1:11" x14ac:dyDescent="0.25">
      <c r="A16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16" s="1" t="s">
        <v>45</v>
      </c>
      <c r="C16">
        <v>13783</v>
      </c>
      <c r="D16">
        <v>81</v>
      </c>
      <c r="E16" s="6">
        <v>1445.41</v>
      </c>
      <c r="F16" s="7">
        <v>0</v>
      </c>
      <c r="G16" s="4">
        <f>Яндекс_Директ[[#This Row],[Клики]]/Яндекс_Директ[[#This Row],[Показы]]</f>
        <v>5.8768047594863239E-3</v>
      </c>
      <c r="H16" s="4">
        <f>IF(Яндекс_Директ[[#This Row],[Клики]]=0,0,Яндекс_Директ[[#This Row],[Всего Конверсий]]/Яндекс_Директ[[#This Row],[Клики]])</f>
        <v>0</v>
      </c>
      <c r="I16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4.4520262456321791E-2</v>
      </c>
      <c r="J16" s="6">
        <f>IF(Яндекс_Директ[[#This Row],[Всего Конверсий]]=0,0,Яндекс_Директ[[#This Row],[Бюджет]]/Яндекс_Директ[[#This Row],[Всего Конверсий]])</f>
        <v>0</v>
      </c>
      <c r="K16" s="6">
        <f>Яндекс_Директ[[#This Row],[Бюджет]]/(Яндекс_Директ[[#This Row],[↑ Конверсии]]*Яндекс_Директ[[#This Row],[Клики]])</f>
        <v>400.81901850290359</v>
      </c>
    </row>
    <row r="17" spans="1:11" x14ac:dyDescent="0.25">
      <c r="A17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17" s="1" t="s">
        <v>8</v>
      </c>
      <c r="C17">
        <v>2250</v>
      </c>
      <c r="D17">
        <v>77</v>
      </c>
      <c r="E17" s="6">
        <v>521.34</v>
      </c>
      <c r="F17" s="7">
        <v>0</v>
      </c>
      <c r="G17" s="4">
        <f>Яндекс_Директ[[#This Row],[Клики]]/Яндекс_Директ[[#This Row],[Показы]]</f>
        <v>3.4222222222222223E-2</v>
      </c>
      <c r="H17" s="4">
        <f>IF(Яндекс_Директ[[#This Row],[Клики]]=0,0,Яндекс_Директ[[#This Row],[Всего Конверсий]]/Яндекс_Директ[[#This Row],[Клики]])</f>
        <v>0</v>
      </c>
      <c r="I17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4.6778068160404085E-2</v>
      </c>
      <c r="J17" s="6">
        <f>IF(Яндекс_Директ[[#This Row],[Всего Конверсий]]=0,0,Яндекс_Директ[[#This Row],[Бюджет]]/Яндекс_Директ[[#This Row],[Всего Конверсий]])</f>
        <v>0</v>
      </c>
      <c r="K17" s="6">
        <f>Яндекс_Директ[[#This Row],[Бюджет]]/(Яндекс_Директ[[#This Row],[↑ Конверсии]]*Яндекс_Директ[[#This Row],[Клики]])</f>
        <v>144.73982395836637</v>
      </c>
    </row>
    <row r="18" spans="1:11" x14ac:dyDescent="0.25">
      <c r="A18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18" s="1" t="s">
        <v>47</v>
      </c>
      <c r="C18">
        <v>34113</v>
      </c>
      <c r="D18">
        <v>67</v>
      </c>
      <c r="E18" s="6">
        <v>1408.98</v>
      </c>
      <c r="F18" s="7">
        <v>1</v>
      </c>
      <c r="G18" s="4">
        <f>Яндекс_Директ[[#This Row],[Клики]]/Яндекс_Директ[[#This Row],[Показы]]</f>
        <v>1.9640606220502448E-3</v>
      </c>
      <c r="H18" s="4">
        <f>IF(Яндекс_Директ[[#This Row],[Клики]]=0,0,Яндекс_Директ[[#This Row],[Всего Конверсий]]/Яндекс_Директ[[#This Row],[Клики]])</f>
        <v>1.4925373134328358E-2</v>
      </c>
      <c r="I18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8.0376450623017681E-2</v>
      </c>
      <c r="J18" s="6">
        <f>IF(Яндекс_Директ[[#This Row],[Всего Конверсий]]=0,0,Яндекс_Директ[[#This Row],[Бюджет]]/Яндекс_Директ[[#This Row],[Всего Конверсий]])</f>
        <v>1408.98</v>
      </c>
      <c r="K18" s="6">
        <f>Яндекс_Директ[[#This Row],[Бюджет]]/(Яндекс_Директ[[#This Row],[↑ Конверсии]]*Яндекс_Директ[[#This Row],[Клики]])</f>
        <v>261.63822955356608</v>
      </c>
    </row>
    <row r="19" spans="1:11" x14ac:dyDescent="0.25">
      <c r="A19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19" s="1" t="s">
        <v>43</v>
      </c>
      <c r="C19">
        <v>71671</v>
      </c>
      <c r="D19">
        <v>62</v>
      </c>
      <c r="E19" s="6">
        <v>1338.18</v>
      </c>
      <c r="F19" s="7">
        <v>0</v>
      </c>
      <c r="G19" s="4">
        <f>Яндекс_Директ[[#This Row],[Клики]]/Яндекс_Директ[[#This Row],[Показы]]</f>
        <v>8.6506397287605869E-4</v>
      </c>
      <c r="H19" s="4">
        <f>IF(Яндекс_Директ[[#This Row],[Клики]]=0,0,Яндекс_Директ[[#This Row],[Всего Конверсий]]/Яндекс_Директ[[#This Row],[Клики]])</f>
        <v>0</v>
      </c>
      <c r="I19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5.7762634429290971E-2</v>
      </c>
      <c r="J19" s="6">
        <f>IF(Яндекс_Директ[[#This Row],[Всего Конверсий]]=0,0,Яндекс_Директ[[#This Row],[Бюджет]]/Яндекс_Директ[[#This Row],[Всего Конверсий]])</f>
        <v>0</v>
      </c>
      <c r="K19" s="6">
        <f>Яндекс_Директ[[#This Row],[Бюджет]]/(Яндекс_Директ[[#This Row],[↑ Конверсии]]*Яндекс_Директ[[#This Row],[Клики]])</f>
        <v>373.65934916832549</v>
      </c>
    </row>
    <row r="20" spans="1:11" x14ac:dyDescent="0.25">
      <c r="A20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20" s="1" t="s">
        <v>46</v>
      </c>
      <c r="C20">
        <v>2397</v>
      </c>
      <c r="D20">
        <v>59</v>
      </c>
      <c r="E20" s="6">
        <v>904.21</v>
      </c>
      <c r="F20" s="7">
        <v>0</v>
      </c>
      <c r="G20" s="4">
        <f>Яндекс_Директ[[#This Row],[Клики]]/Яндекс_Директ[[#This Row],[Показы]]</f>
        <v>2.4614100959532748E-2</v>
      </c>
      <c r="H20" s="4">
        <f>IF(Яндекс_Директ[[#This Row],[Клики]]=0,0,Яндекс_Директ[[#This Row],[Всего Конверсий]]/Яндекс_Директ[[#This Row],[Клики]])</f>
        <v>0</v>
      </c>
      <c r="I20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6.0608900950339772E-2</v>
      </c>
      <c r="J20" s="6">
        <f>IF(Яндекс_Директ[[#This Row],[Всего Конверсий]]=0,0,Яндекс_Директ[[#This Row],[Бюджет]]/Яндекс_Директ[[#This Row],[Всего Конверсий]])</f>
        <v>0</v>
      </c>
      <c r="K20" s="6">
        <f>Яндекс_Директ[[#This Row],[Бюджет]]/(Яндекс_Директ[[#This Row],[↑ Конверсии]]*Яндекс_Директ[[#This Row],[Клики]])</f>
        <v>252.86043765908394</v>
      </c>
    </row>
    <row r="21" spans="1:11" x14ac:dyDescent="0.25">
      <c r="A21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21" s="1" t="s">
        <v>39</v>
      </c>
      <c r="C21">
        <v>39526</v>
      </c>
      <c r="D21">
        <v>52</v>
      </c>
      <c r="E21" s="6">
        <v>993.14</v>
      </c>
      <c r="F21" s="7">
        <v>1</v>
      </c>
      <c r="G21" s="4">
        <f>Яндекс_Директ[[#This Row],[Клики]]/Яндекс_Директ[[#This Row],[Показы]]</f>
        <v>1.3155897384000406E-3</v>
      </c>
      <c r="H21" s="4">
        <f>IF(Яндекс_Директ[[#This Row],[Клики]]=0,0,Яндекс_Директ[[#This Row],[Всего Конверсий]]/Яндекс_Директ[[#This Row],[Клики]])</f>
        <v>1.9230769230769232E-2</v>
      </c>
      <c r="I21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0.10255354465211775</v>
      </c>
      <c r="J21" s="6">
        <f>IF(Яндекс_Директ[[#This Row],[Всего Конверсий]]=0,0,Яндекс_Директ[[#This Row],[Бюджет]]/Яндекс_Директ[[#This Row],[Всего Конверсий]])</f>
        <v>993.14</v>
      </c>
      <c r="K21" s="6">
        <f>Яндекс_Директ[[#This Row],[Бюджет]]/(Яндекс_Директ[[#This Row],[↑ Конверсии]]*Яндекс_Директ[[#This Row],[Клики]])</f>
        <v>186.23292075016306</v>
      </c>
    </row>
    <row r="22" spans="1:11" x14ac:dyDescent="0.25">
      <c r="A22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22" s="1" t="s">
        <v>0</v>
      </c>
      <c r="C22">
        <v>15736</v>
      </c>
      <c r="D22">
        <v>47</v>
      </c>
      <c r="E22" s="6">
        <v>915.43</v>
      </c>
      <c r="F22" s="7">
        <v>0</v>
      </c>
      <c r="G22" s="4">
        <f>Яндекс_Директ[[#This Row],[Клики]]/Яндекс_Директ[[#This Row],[Показы]]</f>
        <v>2.9867819013726488E-3</v>
      </c>
      <c r="H22" s="4">
        <f>IF(Яндекс_Директ[[#This Row],[Клики]]=0,0,Яндекс_Директ[[#This Row],[Всего Конверсий]]/Яндекс_Директ[[#This Row],[Клики]])</f>
        <v>0</v>
      </c>
      <c r="I22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7.5485733691058488E-2</v>
      </c>
      <c r="J22" s="6">
        <f>IF(Яндекс_Директ[[#This Row],[Всего Конверсий]]=0,0,Яндекс_Директ[[#This Row],[Бюджет]]/Яндекс_Директ[[#This Row],[Всего Конверсий]])</f>
        <v>0</v>
      </c>
      <c r="K22" s="6">
        <f>Яндекс_Директ[[#This Row],[Бюджет]]/(Яндекс_Директ[[#This Row],[↑ Конверсии]]*Яндекс_Директ[[#This Row],[Клики]])</f>
        <v>258.02536572364704</v>
      </c>
    </row>
    <row r="23" spans="1:11" x14ac:dyDescent="0.25">
      <c r="A23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23" s="1" t="s">
        <v>38</v>
      </c>
      <c r="C23">
        <v>28684</v>
      </c>
      <c r="D23">
        <v>45</v>
      </c>
      <c r="E23" s="6">
        <v>870.55</v>
      </c>
      <c r="F23" s="7">
        <v>0</v>
      </c>
      <c r="G23" s="4">
        <f>Яндекс_Директ[[#This Row],[Клики]]/Яндекс_Директ[[#This Row],[Показы]]</f>
        <v>1.5688188537163576E-3</v>
      </c>
      <c r="H23" s="4">
        <f>IF(Яндекс_Директ[[#This Row],[Клики]]=0,0,Яндекс_Директ[[#This Row],[Всего Конверсий]]/Яндекс_Директ[[#This Row],[Клики]])</f>
        <v>0</v>
      </c>
      <c r="I23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7.8705100406842976E-2</v>
      </c>
      <c r="J23" s="6">
        <f>IF(Яндекс_Директ[[#This Row],[Всего Конверсий]]=0,0,Яндекс_Директ[[#This Row],[Бюджет]]/Яндекс_Директ[[#This Row],[Всего Конверсий]])</f>
        <v>0</v>
      </c>
      <c r="K23" s="6">
        <f>Яндекс_Директ[[#This Row],[Бюджет]]/(Яндекс_Директ[[#This Row],[↑ Конверсии]]*Яндекс_Директ[[#This Row],[Клики]])</f>
        <v>245.79799092504004</v>
      </c>
    </row>
    <row r="24" spans="1:11" x14ac:dyDescent="0.25">
      <c r="A24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24" s="1" t="s">
        <v>5</v>
      </c>
      <c r="C24">
        <v>256655</v>
      </c>
      <c r="D24">
        <v>42</v>
      </c>
      <c r="E24" s="6">
        <v>932.53</v>
      </c>
      <c r="F24" s="7">
        <v>0</v>
      </c>
      <c r="G24" s="4">
        <f>Яндекс_Директ[[#This Row],[Клики]]/Яндекс_Директ[[#This Row],[Показы]]</f>
        <v>1.6364380199099959E-4</v>
      </c>
      <c r="H24" s="4">
        <f>IF(Яндекс_Директ[[#This Row],[Клики]]=0,0,Яндекс_Директ[[#This Row],[Всего Конверсий]]/Яндекс_Директ[[#This Row],[Клики]])</f>
        <v>0</v>
      </c>
      <c r="I24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8.4083854940355196E-2</v>
      </c>
      <c r="J24" s="6">
        <f>IF(Яндекс_Директ[[#This Row],[Всего Конверсий]]=0,0,Яндекс_Директ[[#This Row],[Бюджет]]/Яндекс_Директ[[#This Row],[Всего Конверсий]])</f>
        <v>0</v>
      </c>
      <c r="K24" s="6">
        <f>Яндекс_Директ[[#This Row],[Бюджет]]/(Яндекс_Директ[[#This Row],[↑ Конверсии]]*Яндекс_Директ[[#This Row],[Клики]])</f>
        <v>264.05895940243204</v>
      </c>
    </row>
    <row r="25" spans="1:11" x14ac:dyDescent="0.25">
      <c r="A25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25" s="1" t="s">
        <v>40</v>
      </c>
      <c r="C25">
        <v>21695</v>
      </c>
      <c r="D25">
        <v>40</v>
      </c>
      <c r="E25" s="6">
        <v>768.8</v>
      </c>
      <c r="F25" s="7">
        <v>0</v>
      </c>
      <c r="G25" s="4">
        <f>Яндекс_Директ[[#This Row],[Клики]]/Яндекс_Директ[[#This Row],[Показы]]</f>
        <v>1.8437427978796957E-3</v>
      </c>
      <c r="H25" s="4">
        <f>IF(Яндекс_Директ[[#This Row],[Клики]]=0,0,Яндекс_Директ[[#This Row],[Всего Конверсий]]/Яндекс_Директ[[#This Row],[Клики]])</f>
        <v>0</v>
      </c>
      <c r="I25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8.8097302878802353E-2</v>
      </c>
      <c r="J25" s="6">
        <f>IF(Яндекс_Директ[[#This Row],[Всего Конверсий]]=0,0,Яндекс_Директ[[#This Row],[Бюджет]]/Яндекс_Директ[[#This Row],[Всего Конверсий]])</f>
        <v>0</v>
      </c>
      <c r="K25" s="6">
        <f>Яндекс_Директ[[#This Row],[Бюджет]]/(Яндекс_Директ[[#This Row],[↑ Конверсии]]*Яндекс_Директ[[#This Row],[Клики]])</f>
        <v>218.16785953641997</v>
      </c>
    </row>
    <row r="26" spans="1:11" x14ac:dyDescent="0.25">
      <c r="A26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26" s="1" t="s">
        <v>66</v>
      </c>
      <c r="C26">
        <v>21557</v>
      </c>
      <c r="D26">
        <v>32</v>
      </c>
      <c r="E26" s="6">
        <v>574.13</v>
      </c>
      <c r="F26" s="7">
        <v>0</v>
      </c>
      <c r="G26" s="4">
        <f>Яндекс_Директ[[#This Row],[Клики]]/Яндекс_Директ[[#This Row],[Показы]]</f>
        <v>1.484436609917892E-3</v>
      </c>
      <c r="H26" s="4">
        <f>IF(Яндекс_Директ[[#This Row],[Клики]]=0,0,Яндекс_Директ[[#This Row],[Всего Конверсий]]/Яндекс_Директ[[#This Row],[Клики]])</f>
        <v>0</v>
      </c>
      <c r="I26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0.10888116067935283</v>
      </c>
      <c r="J26" s="6">
        <f>IF(Яндекс_Директ[[#This Row],[Всего Конверсий]]=0,0,Яндекс_Директ[[#This Row],[Бюджет]]/Яндекс_Директ[[#This Row],[Всего Конверсий]])</f>
        <v>0</v>
      </c>
      <c r="K26" s="6">
        <f>Яндекс_Директ[[#This Row],[Бюджет]]/(Яндекс_Директ[[#This Row],[↑ Конверсии]]*Яндекс_Директ[[#This Row],[Клики]])</f>
        <v>164.78114660107829</v>
      </c>
    </row>
    <row r="27" spans="1:11" x14ac:dyDescent="0.25">
      <c r="A27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27" s="1" t="s">
        <v>70</v>
      </c>
      <c r="C27">
        <v>16850</v>
      </c>
      <c r="D27">
        <v>31</v>
      </c>
      <c r="E27" s="6">
        <v>413.96</v>
      </c>
      <c r="F27" s="7">
        <v>0</v>
      </c>
      <c r="G27" s="4">
        <f>Яндекс_Директ[[#This Row],[Клики]]/Яндекс_Директ[[#This Row],[Показы]]</f>
        <v>1.8397626112759643E-3</v>
      </c>
      <c r="H27" s="4">
        <f>IF(Яндекс_Директ[[#This Row],[Клики]]=0,0,Яндекс_Директ[[#This Row],[Всего Конверсий]]/Яндекс_Директ[[#This Row],[Клики]])</f>
        <v>0</v>
      </c>
      <c r="I27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0.11218874692237002</v>
      </c>
      <c r="J27" s="6">
        <f>IF(Яндекс_Директ[[#This Row],[Всего Конверсий]]=0,0,Яндекс_Директ[[#This Row],[Бюджет]]/Яндекс_Директ[[#This Row],[Всего Конверсий]])</f>
        <v>0</v>
      </c>
      <c r="K27" s="6">
        <f>Яндекс_Директ[[#This Row],[Бюджет]]/(Яндекс_Директ[[#This Row],[↑ Конверсии]]*Яндекс_Директ[[#This Row],[Клики]])</f>
        <v>119.0275206152082</v>
      </c>
    </row>
    <row r="28" spans="1:11" x14ac:dyDescent="0.25">
      <c r="A28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28" s="1" t="s">
        <v>35</v>
      </c>
      <c r="C28">
        <v>13314</v>
      </c>
      <c r="D28">
        <v>30</v>
      </c>
      <c r="E28" s="6">
        <v>288.2</v>
      </c>
      <c r="F28" s="7">
        <v>0</v>
      </c>
      <c r="G28" s="4">
        <f>Яндекс_Директ[[#This Row],[Клики]]/Яндекс_Директ[[#This Row],[Показы]]</f>
        <v>2.2532672374943668E-3</v>
      </c>
      <c r="H28" s="4">
        <f>IF(Яндекс_Директ[[#This Row],[Клики]]=0,0,Яндекс_Директ[[#This Row],[Всего Конверсий]]/Яндекс_Директ[[#This Row],[Клики]])</f>
        <v>0</v>
      </c>
      <c r="I28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0.11570330822202779</v>
      </c>
      <c r="J28" s="6">
        <f>IF(Яндекс_Директ[[#This Row],[Всего Конверсий]]=0,0,Яндекс_Директ[[#This Row],[Бюджет]]/Яндекс_Директ[[#This Row],[Всего Конверсий]])</f>
        <v>0</v>
      </c>
      <c r="K28" s="6">
        <f>Яндекс_Директ[[#This Row],[Бюджет]]/(Яндекс_Директ[[#This Row],[↑ Конверсии]]*Яндекс_Директ[[#This Row],[Клики]])</f>
        <v>83.028452809940774</v>
      </c>
    </row>
    <row r="29" spans="1:11" x14ac:dyDescent="0.25">
      <c r="A29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29" s="1" t="s">
        <v>69</v>
      </c>
      <c r="C29">
        <v>1906</v>
      </c>
      <c r="D29">
        <v>30</v>
      </c>
      <c r="E29" s="6">
        <v>635.67999999999995</v>
      </c>
      <c r="F29" s="7">
        <v>0</v>
      </c>
      <c r="G29" s="4">
        <f>Яндекс_Директ[[#This Row],[Клики]]/Яндекс_Директ[[#This Row],[Показы]]</f>
        <v>1.5739769150052464E-2</v>
      </c>
      <c r="H29" s="4">
        <f>IF(Яндекс_Директ[[#This Row],[Клики]]=0,0,Яндекс_Директ[[#This Row],[Всего Конверсий]]/Яндекс_Директ[[#This Row],[Клики]])</f>
        <v>0</v>
      </c>
      <c r="I29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0.11570330822202779</v>
      </c>
      <c r="J29" s="6">
        <f>IF(Яндекс_Директ[[#This Row],[Всего Конверсий]]=0,0,Яндекс_Директ[[#This Row],[Бюджет]]/Яндекс_Директ[[#This Row],[Всего Конверсий]])</f>
        <v>0</v>
      </c>
      <c r="K29" s="6">
        <f>Яндекс_Директ[[#This Row],[Бюджет]]/(Яндекс_Директ[[#This Row],[↑ Конверсии]]*Яндекс_Директ[[#This Row],[Клики]])</f>
        <v>183.13506898758899</v>
      </c>
    </row>
    <row r="30" spans="1:11" x14ac:dyDescent="0.25">
      <c r="A30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30" s="1" t="s">
        <v>67</v>
      </c>
      <c r="C30">
        <v>587</v>
      </c>
      <c r="D30">
        <v>28</v>
      </c>
      <c r="E30" s="6">
        <v>170.38</v>
      </c>
      <c r="F30" s="7">
        <v>0</v>
      </c>
      <c r="G30" s="4">
        <f>Яндекс_Директ[[#This Row],[Клики]]/Яндекс_Директ[[#This Row],[Показы]]</f>
        <v>4.770017035775128E-2</v>
      </c>
      <c r="H30" s="4">
        <f>IF(Яндекс_Директ[[#This Row],[Клики]]=0,0,Яндекс_Директ[[#This Row],[Всего Конверсий]]/Яндекс_Директ[[#This Row],[Клики]])</f>
        <v>0</v>
      </c>
      <c r="I30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0.12343611850026381</v>
      </c>
      <c r="J30" s="6">
        <f>IF(Яндекс_Директ[[#This Row],[Всего Конверсий]]=0,0,Яндекс_Директ[[#This Row],[Бюджет]]/Яндекс_Директ[[#This Row],[Всего Конверсий]])</f>
        <v>0</v>
      </c>
      <c r="K30" s="6">
        <f>Яндекс_Директ[[#This Row],[Бюджет]]/(Яндекс_Директ[[#This Row],[↑ Конверсии]]*Яндекс_Директ[[#This Row],[Клики]])</f>
        <v>49.296754255821767</v>
      </c>
    </row>
    <row r="31" spans="1:11" x14ac:dyDescent="0.25">
      <c r="A31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31" s="1" t="s">
        <v>71</v>
      </c>
      <c r="C31">
        <v>9716</v>
      </c>
      <c r="D31">
        <v>26</v>
      </c>
      <c r="E31" s="6">
        <v>355.08</v>
      </c>
      <c r="F31" s="7">
        <v>0</v>
      </c>
      <c r="G31" s="4">
        <f>Яндекс_Директ[[#This Row],[Клики]]/Яндекс_Директ[[#This Row],[Показы]]</f>
        <v>2.6759983532317825E-3</v>
      </c>
      <c r="H31" s="4">
        <f>IF(Яндекс_Директ[[#This Row],[Клики]]=0,0,Яндекс_Директ[[#This Row],[Всего Конверсий]]/Яндекс_Директ[[#This Row],[Клики]])</f>
        <v>0</v>
      </c>
      <c r="I31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0.13227460449775408</v>
      </c>
      <c r="J31" s="6">
        <f>IF(Яндекс_Директ[[#This Row],[Всего Конверсий]]=0,0,Яндекс_Директ[[#This Row],[Бюджет]]/Яндекс_Директ[[#This Row],[Всего Конверсий]])</f>
        <v>0</v>
      </c>
      <c r="K31" s="6">
        <f>Яндекс_Директ[[#This Row],[Бюджет]]/(Яндекс_Директ[[#This Row],[↑ Конверсии]]*Яндекс_Директ[[#This Row],[Клики]])</f>
        <v>103.24675041576073</v>
      </c>
    </row>
    <row r="32" spans="1:11" x14ac:dyDescent="0.25">
      <c r="A32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32" s="1" t="s">
        <v>65</v>
      </c>
      <c r="C32">
        <v>64897</v>
      </c>
      <c r="D32">
        <v>23</v>
      </c>
      <c r="E32" s="6">
        <v>425.05</v>
      </c>
      <c r="F32" s="7">
        <v>0</v>
      </c>
      <c r="G32" s="4">
        <f>Яндекс_Директ[[#This Row],[Клики]]/Яндекс_Директ[[#This Row],[Показы]]</f>
        <v>3.5440775382529239E-4</v>
      </c>
      <c r="H32" s="4">
        <f>IF(Яндекс_Директ[[#This Row],[Клики]]=0,0,Яндекс_Директ[[#This Row],[Всего Конверсий]]/Яндекс_Директ[[#This Row],[Клики]])</f>
        <v>0</v>
      </c>
      <c r="I32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0.1481851289152244</v>
      </c>
      <c r="J32" s="6">
        <f>IF(Яндекс_Директ[[#This Row],[Всего Конверсий]]=0,0,Яндекс_Директ[[#This Row],[Бюджет]]/Яндекс_Директ[[#This Row],[Всего Конверсий]])</f>
        <v>0</v>
      </c>
      <c r="K32" s="6">
        <f>Яндекс_Директ[[#This Row],[Бюджет]]/(Яндекс_Директ[[#This Row],[↑ Конверсии]]*Яндекс_Директ[[#This Row],[Клики]])</f>
        <v>124.71180419987498</v>
      </c>
    </row>
    <row r="33" spans="1:11" x14ac:dyDescent="0.25">
      <c r="A33" s="1" t="str">
        <f>IF(Яндекс_Директ[[#This Row],[Мин. возможная стоимость конверсии]]&lt;=Настройка!$B$1,"Хорошая площадка",IF(Яндекс_Директ[[#This Row],[CTR]]&gt;Настройка!$B$4,"Проверить площадку на мисс-клик трафик","В минус-площадки"))</f>
        <v>Хорошая площадка</v>
      </c>
      <c r="B33" s="1" t="s">
        <v>68</v>
      </c>
      <c r="C33">
        <v>3789</v>
      </c>
      <c r="D33">
        <v>23</v>
      </c>
      <c r="E33" s="6">
        <v>460.94</v>
      </c>
      <c r="F33" s="7">
        <v>0</v>
      </c>
      <c r="G33" s="4">
        <f>Яндекс_Директ[[#This Row],[Клики]]/Яндекс_Директ[[#This Row],[Показы]]</f>
        <v>6.0702032198469251E-3</v>
      </c>
      <c r="H33" s="4">
        <f>IF(Яндекс_Директ[[#This Row],[Клики]]=0,0,Яндекс_Директ[[#This Row],[Всего Конверсий]]/Яндекс_Директ[[#This Row],[Клики]])</f>
        <v>0</v>
      </c>
      <c r="I33" s="4">
        <f>IF(Яндекс_Директ[[#This Row],[Всего Конверсий]]=Яндекс_Директ[[#This Row],[Клики]],1,_xlfn.BETA.INV(1-0.05/2,Яндекс_Директ[[#This Row],[Всего Конверсий]]+1,Яндекс_Директ[[#This Row],[Клики]]-Яндекс_Директ[[#This Row],[Всего Конверсий]]))</f>
        <v>0.1481851289152244</v>
      </c>
      <c r="J33" s="6">
        <f>IF(Яндекс_Директ[[#This Row],[Всего Конверсий]]=0,0,Яндекс_Директ[[#This Row],[Бюджет]]/Яндекс_Директ[[#This Row],[Всего Конверсий]])</f>
        <v>0</v>
      </c>
      <c r="K33" s="6">
        <f>Яндекс_Директ[[#This Row],[Бюджет]]/(Яндекс_Директ[[#This Row],[↑ Конверсии]]*Яндекс_Директ[[#This Row],[Клики]])</f>
        <v>135.24211040557668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7D43-C77F-4680-A91F-B8653B620969}">
  <dimension ref="A1:P9"/>
  <sheetViews>
    <sheetView zoomScaleNormal="100" workbookViewId="0">
      <selection activeCell="B2" sqref="B2"/>
    </sheetView>
  </sheetViews>
  <sheetFormatPr defaultRowHeight="15" x14ac:dyDescent="0.25"/>
  <cols>
    <col min="1" max="1" width="19.140625" bestFit="1" customWidth="1"/>
    <col min="2" max="2" width="38.28515625" bestFit="1" customWidth="1"/>
    <col min="3" max="3" width="10.85546875" bestFit="1" customWidth="1"/>
    <col min="4" max="4" width="13.140625" bestFit="1" customWidth="1"/>
    <col min="5" max="5" width="12.28515625" bestFit="1" customWidth="1"/>
    <col min="6" max="7" width="13" bestFit="1" customWidth="1"/>
    <col min="8" max="8" width="13.7109375" bestFit="1" customWidth="1"/>
    <col min="9" max="10" width="13" bestFit="1" customWidth="1"/>
    <col min="11" max="11" width="23.140625" bestFit="1" customWidth="1"/>
  </cols>
  <sheetData>
    <row r="1" spans="1:16" ht="60" x14ac:dyDescent="0.25">
      <c r="A1" s="3" t="s">
        <v>25</v>
      </c>
      <c r="B1" s="3" t="s">
        <v>48</v>
      </c>
      <c r="C1" t="s">
        <v>14</v>
      </c>
      <c r="D1" t="s">
        <v>15</v>
      </c>
      <c r="E1" t="s">
        <v>31</v>
      </c>
      <c r="F1" s="3" t="s">
        <v>32</v>
      </c>
      <c r="G1" s="3" t="s">
        <v>33</v>
      </c>
      <c r="H1" s="3" t="s">
        <v>20</v>
      </c>
      <c r="I1" s="3"/>
      <c r="J1" s="3"/>
      <c r="K1" s="3"/>
      <c r="L1" s="3"/>
      <c r="M1" s="3"/>
      <c r="N1" s="3"/>
      <c r="O1" s="3"/>
      <c r="P1" s="3"/>
    </row>
    <row r="2" spans="1:16" x14ac:dyDescent="0.25">
      <c r="A2" s="1" t="str">
        <f>IF(Google_Adwords[[#This Row],[Мин. возможная стоимость конверсии]]&lt;=Настройка!$B$3,"Хорошая площадка","В минус-площадки")</f>
        <v>В минус-площадки</v>
      </c>
      <c r="B2" s="1" t="s">
        <v>34</v>
      </c>
      <c r="C2">
        <v>5333</v>
      </c>
      <c r="D2">
        <v>24</v>
      </c>
      <c r="E2" s="6">
        <f>Google_Adwords[[#This Row],[Клики]]*Настройка!$B$2</f>
        <v>71995.5</v>
      </c>
      <c r="F2" s="4">
        <f>Google_Adwords[[#This Row],[Конверсии]]/Google_Adwords[[#This Row],[Клики]]</f>
        <v>4.5002812675792236E-3</v>
      </c>
      <c r="G2" s="4">
        <f>IF(Google_Adwords[[#This Row],[Конверсии]]=Google_Adwords[[#This Row],[Клики]],1,_xlfn.BETA.INV(1-0.05/2,Google_Adwords[[#This Row],[Конверсии]]+1,Google_Adwords[[#This Row],[Клики]]-Google_Adwords[[#This Row],[Конверсии]]))</f>
        <v>6.6887078328145E-3</v>
      </c>
      <c r="H2" s="6">
        <f>Google_Adwords[[#This Row],[Бюджет ≈]]/(Google_Adwords[[#This Row],[↑ коэф. конверсий]]*Google_Adwords[[#This Row],[Клики]])</f>
        <v>2018.3270576970947</v>
      </c>
    </row>
    <row r="3" spans="1:16" x14ac:dyDescent="0.25">
      <c r="A3" s="1" t="str">
        <f>IF(Google_Adwords[[#This Row],[Мин. возможная стоимость конверсии]]&lt;=Настройка!$B$3,"Хорошая площадка","В минус-площадки")</f>
        <v>Хорошая площадка</v>
      </c>
      <c r="B3" s="1" t="s">
        <v>49</v>
      </c>
      <c r="C3">
        <v>82</v>
      </c>
      <c r="D3">
        <v>0</v>
      </c>
      <c r="E3" s="6">
        <f>Google_Adwords[[#This Row],[Клики]]*Настройка!$B$2</f>
        <v>1107</v>
      </c>
      <c r="F3" s="4">
        <f>Google_Adwords[[#This Row],[Конверсии]]/Google_Adwords[[#This Row],[Клики]]</f>
        <v>0</v>
      </c>
      <c r="G3" s="4">
        <f>IF(Google_Adwords[[#This Row],[Конверсии]]=Google_Adwords[[#This Row],[Клики]],1,_xlfn.BETA.INV(1-0.05/2,Google_Adwords[[#This Row],[Конверсии]]+1,Google_Adwords[[#This Row],[Клики]]-Google_Adwords[[#This Row],[Конверсии]]))</f>
        <v>4.3989454186842303E-2</v>
      </c>
      <c r="H3" s="6">
        <f>Google_Adwords[[#This Row],[Бюджет ≈]]/(Google_Adwords[[#This Row],[↑ коэф. конверсий]]*Google_Adwords[[#This Row],[Клики]])</f>
        <v>306.89173688447329</v>
      </c>
    </row>
    <row r="4" spans="1:16" x14ac:dyDescent="0.25">
      <c r="A4" s="1" t="str">
        <f>IF(Google_Adwords[[#This Row],[Мин. возможная стоимость конверсии]]&lt;=Настройка!$B$3,"Хорошая площадка","В минус-площадки")</f>
        <v>Хорошая площадка</v>
      </c>
      <c r="B4" s="1" t="s">
        <v>51</v>
      </c>
      <c r="C4">
        <v>70</v>
      </c>
      <c r="D4">
        <v>0</v>
      </c>
      <c r="E4" s="6">
        <f>Google_Adwords[[#This Row],[Клики]]*Настройка!$B$2</f>
        <v>945</v>
      </c>
      <c r="F4" s="4">
        <f>Google_Adwords[[#This Row],[Конверсии]]/Google_Adwords[[#This Row],[Клики]]</f>
        <v>0</v>
      </c>
      <c r="G4" s="4">
        <f>IF(Google_Adwords[[#This Row],[Конверсии]]=Google_Adwords[[#This Row],[Клики]],1,_xlfn.BETA.INV(1-0.05/2,Google_Adwords[[#This Row],[Конверсии]]+1,Google_Adwords[[#This Row],[Клики]]-Google_Adwords[[#This Row],[Конверсии]]))</f>
        <v>5.1333797151023708E-2</v>
      </c>
      <c r="H4" s="6">
        <f>Google_Adwords[[#This Row],[Бюджет ≈]]/(Google_Adwords[[#This Row],[↑ коэф. конверсий]]*Google_Adwords[[#This Row],[Клики]])</f>
        <v>262.9846368131133</v>
      </c>
    </row>
    <row r="5" spans="1:16" x14ac:dyDescent="0.25">
      <c r="A5" s="1" t="str">
        <f>IF(Google_Adwords[[#This Row],[Мин. возможная стоимость конверсии]]&lt;=Настройка!$B$3,"Хорошая площадка","В минус-площадки")</f>
        <v>Хорошая площадка</v>
      </c>
      <c r="B5" s="1" t="s">
        <v>27</v>
      </c>
      <c r="C5">
        <v>68</v>
      </c>
      <c r="D5">
        <v>0</v>
      </c>
      <c r="E5" s="6">
        <f>Google_Adwords[[#This Row],[Клики]]*Настройка!$B$2</f>
        <v>918</v>
      </c>
      <c r="F5" s="4">
        <f>Google_Adwords[[#This Row],[Конверсии]]/Google_Adwords[[#This Row],[Клики]]</f>
        <v>0</v>
      </c>
      <c r="G5" s="4">
        <f>IF(Google_Adwords[[#This Row],[Конверсии]]=Google_Adwords[[#This Row],[Клики]],1,_xlfn.BETA.INV(1-0.05/2,Google_Adwords[[#This Row],[Конверсии]]+1,Google_Adwords[[#This Row],[Клики]]-Google_Adwords[[#This Row],[Конверсии]]))</f>
        <v>5.2803042793639787E-2</v>
      </c>
      <c r="H5" s="6">
        <f>Google_Adwords[[#This Row],[Бюджет ≈]]/(Google_Adwords[[#This Row],[↑ коэф. конверсий]]*Google_Adwords[[#This Row],[Клики]])</f>
        <v>255.66708442843935</v>
      </c>
    </row>
    <row r="6" spans="1:16" x14ac:dyDescent="0.25">
      <c r="A6" s="1" t="str">
        <f>IF(Google_Adwords[[#This Row],[Мин. возможная стоимость конверсии]]&lt;=Настройка!$B$3,"Хорошая площадка","В минус-площадки")</f>
        <v>Хорошая площадка</v>
      </c>
      <c r="B6" s="1" t="s">
        <v>26</v>
      </c>
      <c r="C6">
        <v>67</v>
      </c>
      <c r="D6">
        <v>0</v>
      </c>
      <c r="E6" s="6">
        <f>Google_Adwords[[#This Row],[Клики]]*Настройка!$B$2</f>
        <v>904.5</v>
      </c>
      <c r="F6" s="4">
        <f>Google_Adwords[[#This Row],[Конверсии]]/Google_Adwords[[#This Row],[Клики]]</f>
        <v>0</v>
      </c>
      <c r="G6" s="4">
        <f>IF(Google_Adwords[[#This Row],[Конверсии]]=Google_Adwords[[#This Row],[Клики]],1,_xlfn.BETA.INV(1-0.05/2,Google_Adwords[[#This Row],[Конверсии]]+1,Google_Adwords[[#This Row],[Клики]]-Google_Adwords[[#This Row],[Конверсии]]))</f>
        <v>5.35696541270968E-2</v>
      </c>
      <c r="H6" s="6">
        <f>Google_Adwords[[#This Row],[Бюджет ≈]]/(Google_Adwords[[#This Row],[↑ коэф. конверсий]]*Google_Adwords[[#This Row],[Клики]])</f>
        <v>252.00834726262272</v>
      </c>
    </row>
    <row r="7" spans="1:16" x14ac:dyDescent="0.25">
      <c r="A7" s="1" t="str">
        <f>IF(Google_Adwords[[#This Row],[Мин. возможная стоимость конверсии]]&lt;=Настройка!$B$3,"Хорошая площадка","В минус-площадки")</f>
        <v>Хорошая площадка</v>
      </c>
      <c r="B7" s="1" t="s">
        <v>29</v>
      </c>
      <c r="C7">
        <v>47</v>
      </c>
      <c r="D7">
        <v>0</v>
      </c>
      <c r="E7" s="6">
        <f>Google_Adwords[[#This Row],[Клики]]*Настройка!$B$2</f>
        <v>634.5</v>
      </c>
      <c r="F7" s="4">
        <f>Google_Adwords[[#This Row],[Конверсии]]/Google_Adwords[[#This Row],[Клики]]</f>
        <v>0</v>
      </c>
      <c r="G7" s="4">
        <f>IF(Google_Adwords[[#This Row],[Конверсии]]=Google_Adwords[[#This Row],[Клики]],1,_xlfn.BETA.INV(1-0.05/2,Google_Adwords[[#This Row],[Конверсии]]+1,Google_Adwords[[#This Row],[Клики]]-Google_Adwords[[#This Row],[Конверсии]]))</f>
        <v>7.5485733691058488E-2</v>
      </c>
      <c r="H7" s="6">
        <f>Google_Adwords[[#This Row],[Бюджет ≈]]/(Google_Adwords[[#This Row],[↑ коэф. конверсий]]*Google_Adwords[[#This Row],[Клики]])</f>
        <v>178.84174054996456</v>
      </c>
    </row>
    <row r="8" spans="1:16" x14ac:dyDescent="0.25">
      <c r="A8" s="1" t="str">
        <f>IF(Google_Adwords[[#This Row],[Мин. возможная стоимость конверсии]]&lt;=Настройка!$B$3,"Хорошая площадка","В минус-площадки")</f>
        <v>Хорошая площадка</v>
      </c>
      <c r="B8" s="1" t="s">
        <v>50</v>
      </c>
      <c r="C8">
        <v>23</v>
      </c>
      <c r="D8">
        <v>0</v>
      </c>
      <c r="E8" s="6">
        <f>Google_Adwords[[#This Row],[Клики]]*Настройка!$B$2</f>
        <v>310.5</v>
      </c>
      <c r="F8" s="4">
        <f>Google_Adwords[[#This Row],[Конверсии]]/Google_Adwords[[#This Row],[Клики]]</f>
        <v>0</v>
      </c>
      <c r="G8" s="4">
        <f>IF(Google_Adwords[[#This Row],[Конверсии]]=Google_Adwords[[#This Row],[Клики]],1,_xlfn.BETA.INV(1-0.05/2,Google_Adwords[[#This Row],[Конверсии]]+1,Google_Adwords[[#This Row],[Клики]]-Google_Adwords[[#This Row],[Конверсии]]))</f>
        <v>0.1481851289152244</v>
      </c>
      <c r="H8" s="6">
        <f>Google_Adwords[[#This Row],[Бюджет ≈]]/(Google_Adwords[[#This Row],[↑ коэф. конверсий]]*Google_Adwords[[#This Row],[Клики]])</f>
        <v>91.102259037904204</v>
      </c>
    </row>
    <row r="9" spans="1:16" x14ac:dyDescent="0.25">
      <c r="A9" s="1" t="str">
        <f>IF(Google_Adwords[[#This Row],[Мин. возможная стоимость конверсии]]&lt;=Настройка!$B$3,"Хорошая площадка","В минус-площадки")</f>
        <v>Хорошая площадка</v>
      </c>
      <c r="B9" s="1" t="s">
        <v>28</v>
      </c>
      <c r="C9">
        <v>22</v>
      </c>
      <c r="D9">
        <v>0</v>
      </c>
      <c r="E9" s="6">
        <f>Google_Adwords[[#This Row],[Клики]]*Настройка!$B$2</f>
        <v>297</v>
      </c>
      <c r="F9" s="4">
        <f>Google_Adwords[[#This Row],[Конверсии]]/Google_Adwords[[#This Row],[Клики]]</f>
        <v>0</v>
      </c>
      <c r="G9" s="4">
        <f>IF(Google_Adwords[[#This Row],[Конверсии]]=Google_Adwords[[#This Row],[Клики]],1,_xlfn.BETA.INV(1-0.05/2,Google_Adwords[[#This Row],[Конверсии]]+1,Google_Adwords[[#This Row],[Клики]]-Google_Adwords[[#This Row],[Конверсии]]))</f>
        <v>0.15437251281557451</v>
      </c>
      <c r="H9" s="6">
        <f>Google_Adwords[[#This Row],[Бюджет ≈]]/(Google_Adwords[[#This Row],[↑ коэф. конверсий]]*Google_Adwords[[#This Row],[Клики]])</f>
        <v>87.45080166006079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A93DE-2081-4922-A26E-F024E80956CB}">
  <dimension ref="A1:H10"/>
  <sheetViews>
    <sheetView workbookViewId="0">
      <selection activeCell="C7" sqref="C7"/>
    </sheetView>
  </sheetViews>
  <sheetFormatPr defaultRowHeight="15" x14ac:dyDescent="0.25"/>
  <cols>
    <col min="1" max="1" width="50.7109375" bestFit="1" customWidth="1"/>
    <col min="2" max="2" width="9.5703125" bestFit="1" customWidth="1"/>
    <col min="3" max="3" width="13.140625" bestFit="1" customWidth="1"/>
    <col min="4" max="4" width="10.85546875" bestFit="1" customWidth="1"/>
    <col min="5" max="5" width="13" bestFit="1" customWidth="1"/>
    <col min="6" max="6" width="23" bestFit="1" customWidth="1"/>
    <col min="7" max="7" width="16" hidden="1" customWidth="1"/>
    <col min="8" max="8" width="37.28515625" bestFit="1" customWidth="1"/>
  </cols>
  <sheetData>
    <row r="1" spans="1:8" x14ac:dyDescent="0.25">
      <c r="A1" t="s">
        <v>52</v>
      </c>
      <c r="B1" t="s">
        <v>53</v>
      </c>
      <c r="C1" t="s">
        <v>30</v>
      </c>
      <c r="D1" t="s">
        <v>11</v>
      </c>
      <c r="E1" t="s">
        <v>59</v>
      </c>
      <c r="F1" t="s">
        <v>60</v>
      </c>
      <c r="G1" t="s">
        <v>61</v>
      </c>
      <c r="H1" t="s">
        <v>62</v>
      </c>
    </row>
    <row r="2" spans="1:8" x14ac:dyDescent="0.25">
      <c r="A2" s="1" t="s">
        <v>49</v>
      </c>
      <c r="B2">
        <v>159</v>
      </c>
      <c r="C2">
        <v>0</v>
      </c>
      <c r="D2" s="6">
        <f>Google_AdWords__Placement_URL[[#This Row],[Сессий]]*Настройка!$B$2</f>
        <v>2146.5</v>
      </c>
      <c r="E2" s="1">
        <f>IF(Google_AdWords__Placement_URL[[#This Row],[Сессий]]=0,0,Google_AdWords__Placement_URL[[#This Row],[Конверсий]]/Google_AdWords__Placement_URL[[#This Row],[Сессий]])</f>
        <v>0</v>
      </c>
      <c r="F2" s="4">
        <f>IF(Google_AdWords__Placement_URL[[#This Row],[Сессий]]=0,0,_xlfn.BETA.INV(1-0.05/2,Google_AdWords__Placement_URL[[#This Row],[Конверсий]]+1,Google_AdWords__Placement_URL[[#This Row],[Сессий]]-Google_AdWords__Placement_URL[[#This Row],[Конверсий]]))</f>
        <v>2.293343743096099E-2</v>
      </c>
      <c r="G2" s="8">
        <f>Google_AdWords__Placement_URL[[#This Row],[Сессий]]*Google_AdWords__Placement_URL[[#This Row],[↑ Коэфф. Конверсий]]</f>
        <v>3.6464165515227975</v>
      </c>
      <c r="H2" s="2">
        <f>Google_AdWords__Placement_URL[[#This Row],[Бюджет]]/Google_AdWords__Placement_URL[[#This Row],[↑ конверсий]]</f>
        <v>588.66011868654721</v>
      </c>
    </row>
    <row r="3" spans="1:8" x14ac:dyDescent="0.25">
      <c r="A3" s="1" t="s">
        <v>55</v>
      </c>
      <c r="B3">
        <v>67</v>
      </c>
      <c r="C3">
        <v>0</v>
      </c>
      <c r="D3" s="6">
        <f>Google_AdWords__Placement_URL[[#This Row],[Сессий]]*Настройка!$B$2</f>
        <v>904.5</v>
      </c>
      <c r="E3" s="1">
        <f>IF(Google_AdWords__Placement_URL[[#This Row],[Сессий]]=0,0,Google_AdWords__Placement_URL[[#This Row],[Конверсий]]/Google_AdWords__Placement_URL[[#This Row],[Сессий]])</f>
        <v>0</v>
      </c>
      <c r="F3" s="4">
        <f>IF(Google_AdWords__Placement_URL[[#This Row],[Сессий]]=0,0,_xlfn.BETA.INV(1-0.05/2,Google_AdWords__Placement_URL[[#This Row],[Конверсий]]+1,Google_AdWords__Placement_URL[[#This Row],[Сессий]]-Google_AdWords__Placement_URL[[#This Row],[Конверсий]]))</f>
        <v>5.35696541270968E-2</v>
      </c>
      <c r="G3" s="8">
        <f>Google_AdWords__Placement_URL[[#This Row],[Сессий]]*Google_AdWords__Placement_URL[[#This Row],[↑ Коэфф. Конверсий]]</f>
        <v>3.5891668265154855</v>
      </c>
      <c r="H3" s="2">
        <f>Google_AdWords__Placement_URL[[#This Row],[Бюджет]]/Google_AdWords__Placement_URL[[#This Row],[↑ конверсий]]</f>
        <v>252.00834726262272</v>
      </c>
    </row>
    <row r="4" spans="1:8" x14ac:dyDescent="0.25">
      <c r="A4" s="1" t="s">
        <v>56</v>
      </c>
      <c r="B4">
        <v>66</v>
      </c>
      <c r="C4">
        <v>0</v>
      </c>
      <c r="D4" s="6">
        <f>Google_AdWords__Placement_URL[[#This Row],[Сессий]]*Настройка!$B$2</f>
        <v>891</v>
      </c>
      <c r="E4" s="1">
        <f>IF(Google_AdWords__Placement_URL[[#This Row],[Сессий]]=0,0,Google_AdWords__Placement_URL[[#This Row],[Конверсий]]/Google_AdWords__Placement_URL[[#This Row],[Сессий]])</f>
        <v>0</v>
      </c>
      <c r="F4" s="4">
        <f>IF(Google_AdWords__Placement_URL[[#This Row],[Сессий]]=0,0,_xlfn.BETA.INV(1-0.05/2,Google_AdWords__Placement_URL[[#This Row],[Конверсий]]+1,Google_AdWords__Placement_URL[[#This Row],[Сессий]]-Google_AdWords__Placement_URL[[#This Row],[Конверсий]]))</f>
        <v>5.435884717012196E-2</v>
      </c>
      <c r="G4" s="8">
        <f>Google_AdWords__Placement_URL[[#This Row],[Сессий]]*Google_AdWords__Placement_URL[[#This Row],[↑ Коэфф. Конверсий]]</f>
        <v>3.5876839132280494</v>
      </c>
      <c r="H4" s="2">
        <f>Google_AdWords__Placement_URL[[#This Row],[Бюджет]]/Google_AdWords__Placement_URL[[#This Row],[↑ конверсий]]</f>
        <v>248.34963769099579</v>
      </c>
    </row>
    <row r="5" spans="1:8" x14ac:dyDescent="0.25">
      <c r="A5" s="1" t="s">
        <v>58</v>
      </c>
      <c r="B5">
        <v>65</v>
      </c>
      <c r="C5">
        <v>0</v>
      </c>
      <c r="D5" s="6">
        <f>Google_AdWords__Placement_URL[[#This Row],[Сессий]]*Настройка!$B$2</f>
        <v>877.5</v>
      </c>
      <c r="E5" s="1">
        <f>IF(Google_AdWords__Placement_URL[[#This Row],[Сессий]]=0,0,Google_AdWords__Placement_URL[[#This Row],[Конверсий]]/Google_AdWords__Placement_URL[[#This Row],[Сессий]])</f>
        <v>0</v>
      </c>
      <c r="F5" s="4">
        <f>IF(Google_AdWords__Placement_URL[[#This Row],[Сессий]]=0,0,_xlfn.BETA.INV(1-0.05/2,Google_AdWords__Placement_URL[[#This Row],[Конверсий]]+1,Google_AdWords__Placement_URL[[#This Row],[Сессий]]-Google_AdWords__Placement_URL[[#This Row],[Конверсий]]))</f>
        <v>5.5171634318813334E-2</v>
      </c>
      <c r="G5" s="8">
        <f>Google_AdWords__Placement_URL[[#This Row],[Сессий]]*Google_AdWords__Placement_URL[[#This Row],[↑ Коэфф. Конверсий]]</f>
        <v>3.5861562307228665</v>
      </c>
      <c r="H5" s="2">
        <f>Google_AdWords__Placement_URL[[#This Row],[Бюджет]]/Google_AdWords__Placement_URL[[#This Row],[↑ конверсий]]</f>
        <v>244.69095698686866</v>
      </c>
    </row>
    <row r="6" spans="1:8" x14ac:dyDescent="0.25">
      <c r="A6" s="1" t="s">
        <v>57</v>
      </c>
      <c r="B6">
        <v>47</v>
      </c>
      <c r="C6">
        <v>0</v>
      </c>
      <c r="D6" s="6">
        <f>Google_AdWords__Placement_URL[[#This Row],[Сессий]]*Настройка!$B$2</f>
        <v>634.5</v>
      </c>
      <c r="E6" s="1">
        <f>IF(Google_AdWords__Placement_URL[[#This Row],[Сессий]]=0,0,Google_AdWords__Placement_URL[[#This Row],[Конверсий]]/Google_AdWords__Placement_URL[[#This Row],[Сессий]])</f>
        <v>0</v>
      </c>
      <c r="F6" s="4">
        <f>IF(Google_AdWords__Placement_URL[[#This Row],[Сессий]]=0,0,_xlfn.BETA.INV(1-0.05/2,Google_AdWords__Placement_URL[[#This Row],[Конверсий]]+1,Google_AdWords__Placement_URL[[#This Row],[Сессий]]-Google_AdWords__Placement_URL[[#This Row],[Конверсий]]))</f>
        <v>7.5485733691058488E-2</v>
      </c>
      <c r="G6" s="8">
        <f>Google_AdWords__Placement_URL[[#This Row],[Сессий]]*Google_AdWords__Placement_URL[[#This Row],[↑ Коэфф. Конверсий]]</f>
        <v>3.5478294834797488</v>
      </c>
      <c r="H6" s="2">
        <f>Google_AdWords__Placement_URL[[#This Row],[Бюджет]]/Google_AdWords__Placement_URL[[#This Row],[↑ конверсий]]</f>
        <v>178.84174054996456</v>
      </c>
    </row>
    <row r="7" spans="1:8" x14ac:dyDescent="0.25">
      <c r="A7" s="1" t="s">
        <v>72</v>
      </c>
      <c r="B7">
        <v>39</v>
      </c>
      <c r="C7">
        <v>0</v>
      </c>
      <c r="D7" s="6">
        <f>Google_AdWords__Placement_URL[[#This Row],[Сессий]]*Настройка!$B$2</f>
        <v>526.5</v>
      </c>
      <c r="E7" s="1">
        <f>IF(Google_AdWords__Placement_URL[[#This Row],[Сессий]]=0,0,Google_AdWords__Placement_URL[[#This Row],[Конверсий]]/Google_AdWords__Placement_URL[[#This Row],[Сессий]])</f>
        <v>0</v>
      </c>
      <c r="F7" s="4">
        <f>IF(Google_AdWords__Placement_URL[[#This Row],[Сессий]]=0,0,_xlfn.BETA.INV(1-0.05/2,Google_AdWords__Placement_URL[[#This Row],[Конверсий]]+1,Google_AdWords__Placement_URL[[#This Row],[Сессий]]-Google_AdWords__Placement_URL[[#This Row],[Конверсий]]))</f>
        <v>9.0251100960334396E-2</v>
      </c>
      <c r="G7" s="8">
        <f>Google_AdWords__Placement_URL[[#This Row],[Сессий]]*Google_AdWords__Placement_URL[[#This Row],[↑ Коэфф. Конверсий]]</f>
        <v>3.5197929374530412</v>
      </c>
      <c r="H7" s="2">
        <f>Google_AdWords__Placement_URL[[#This Row],[Бюджет]]/Google_AdWords__Placement_URL[[#This Row],[↑ конверсий]]</f>
        <v>149.58266277475425</v>
      </c>
    </row>
    <row r="8" spans="1:8" x14ac:dyDescent="0.25">
      <c r="A8" s="1" t="s">
        <v>54</v>
      </c>
      <c r="B8">
        <v>32</v>
      </c>
      <c r="C8">
        <v>0</v>
      </c>
      <c r="D8" s="6">
        <f>Google_AdWords__Placement_URL[[#This Row],[Сессий]]*Настройка!$B$2</f>
        <v>432</v>
      </c>
      <c r="E8" s="1">
        <f>IF(Google_AdWords__Placement_URL[[#This Row],[Сессий]]=0,0,Google_AdWords__Placement_URL[[#This Row],[Конверсий]]/Google_AdWords__Placement_URL[[#This Row],[Сессий]])</f>
        <v>0</v>
      </c>
      <c r="F8" s="4">
        <f>IF(Google_AdWords__Placement_URL[[#This Row],[Сессий]]=0,0,_xlfn.BETA.INV(1-0.05/2,Google_AdWords__Placement_URL[[#This Row],[Конверсий]]+1,Google_AdWords__Placement_URL[[#This Row],[Сессий]]-Google_AdWords__Placement_URL[[#This Row],[Конверсий]]))</f>
        <v>0.10888116067935283</v>
      </c>
      <c r="G8" s="8">
        <f>Google_AdWords__Placement_URL[[#This Row],[Сессий]]*Google_AdWords__Placement_URL[[#This Row],[↑ Коэфф. Конверсий]]</f>
        <v>3.4841971417392905</v>
      </c>
      <c r="H8" s="2">
        <f>Google_AdWords__Placement_URL[[#This Row],[Бюджет]]/Google_AdWords__Placement_URL[[#This Row],[↑ конверсий]]</f>
        <v>123.98839170861272</v>
      </c>
    </row>
    <row r="9" spans="1:8" x14ac:dyDescent="0.25">
      <c r="A9" s="1" t="s">
        <v>73</v>
      </c>
      <c r="B9">
        <v>28</v>
      </c>
      <c r="C9">
        <v>0</v>
      </c>
      <c r="D9" s="6">
        <f>Google_AdWords__Placement_URL[[#This Row],[Сессий]]*Настройка!$B$2</f>
        <v>378</v>
      </c>
      <c r="E9" s="1">
        <f>IF(Google_AdWords__Placement_URL[[#This Row],[Сессий]]=0,0,Google_AdWords__Placement_URL[[#This Row],[Конверсий]]/Google_AdWords__Placement_URL[[#This Row],[Сессий]])</f>
        <v>0</v>
      </c>
      <c r="F9" s="4">
        <f>IF(Google_AdWords__Placement_URL[[#This Row],[Сессий]]=0,0,_xlfn.BETA.INV(1-0.05/2,Google_AdWords__Placement_URL[[#This Row],[Конверсий]]+1,Google_AdWords__Placement_URL[[#This Row],[Сессий]]-Google_AdWords__Placement_URL[[#This Row],[Конверсий]]))</f>
        <v>0.12343611850026381</v>
      </c>
      <c r="G9" s="8">
        <f>Google_AdWords__Placement_URL[[#This Row],[Сессий]]*Google_AdWords__Placement_URL[[#This Row],[↑ Коэфф. Конверсий]]</f>
        <v>3.4562113180073868</v>
      </c>
      <c r="H9" s="2">
        <f>Google_AdWords__Placement_URL[[#This Row],[Бюджет]]/Google_AdWords__Placement_URL[[#This Row],[↑ конверсий]]</f>
        <v>109.36831264644105</v>
      </c>
    </row>
    <row r="10" spans="1:8" x14ac:dyDescent="0.25">
      <c r="A10" s="1" t="s">
        <v>50</v>
      </c>
      <c r="B10">
        <v>23</v>
      </c>
      <c r="C10">
        <v>0</v>
      </c>
      <c r="D10" s="6">
        <f>Google_AdWords__Placement_URL[[#This Row],[Сессий]]*Настройка!$B$2</f>
        <v>310.5</v>
      </c>
      <c r="E10" s="1">
        <f>IF(Google_AdWords__Placement_URL[[#This Row],[Сессий]]=0,0,Google_AdWords__Placement_URL[[#This Row],[Конверсий]]/Google_AdWords__Placement_URL[[#This Row],[Сессий]])</f>
        <v>0</v>
      </c>
      <c r="F10" s="4">
        <f>IF(Google_AdWords__Placement_URL[[#This Row],[Сессий]]=0,0,_xlfn.BETA.INV(1-0.05/2,Google_AdWords__Placement_URL[[#This Row],[Конверсий]]+1,Google_AdWords__Placement_URL[[#This Row],[Сессий]]-Google_AdWords__Placement_URL[[#This Row],[Конверсий]]))</f>
        <v>0.1481851289152244</v>
      </c>
      <c r="G10" s="8">
        <f>Google_AdWords__Placement_URL[[#This Row],[Сессий]]*Google_AdWords__Placement_URL[[#This Row],[↑ Коэфф. Конверсий]]</f>
        <v>3.408257965050161</v>
      </c>
      <c r="H10" s="2">
        <f>Google_AdWords__Placement_URL[[#This Row],[Бюджет]]/Google_AdWords__Placement_URL[[#This Row],[↑ конверсий]]</f>
        <v>91.102259037904204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5 b 7 d 5 b a - 1 f a e - 4 3 a 1 - 9 1 6 1 - 7 6 9 c 7 4 f 5 3 4 1 7 "   x m l n s = " h t t p : / / s c h e m a s . m i c r o s o f t . c o m / D a t a M a s h u p " > A A A A A O Q I A A B Q S w M E F A A C A A g A N W h 3 T H r l j D S m A A A A + A A A A B I A H A B D b 2 5 m a W c v U G F j a 2 F n Z S 5 4 b W w g o h g A K K A U A A A A A A A A A A A A A A A A A A A A A A A A A A A A h Y + x D o I w F E V / h X S n r y A k h j z K 4 C q J 0 W h c S a n Q C M X Q V v g 3 B z / J X 5 B E U T f H e 3 K G c x + 3 O 2 Z j 2 3 h X 2 R v V 6 Z Q E l B F P a t G V S l c p c f b k L 0 n G c V O I c 1 F J b 5 K 1 S U Z T p q S 2 9 p I A D M N A h w X t + g p C x g I 4 5 u u d q G V b k I + s / s u + 0 s Y W W k j C 8 f C K 4 S G N Y x q z g N E o C h F m j L n S X y W c i i l D + I G 4 c o 1 1 v e S 9 8 7 d 7 h H k i v F / w J 1 B L A w Q U A A I A C A A 1 a H d M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W h 3 T P K u s 0 n c B Q A A 4 R w A A B M A H A B G b 3 J t d W x h c y 9 T Z W N 0 a W 9 u M S 5 t I K I Y A C i g F A A A A A A A A A A A A A A A A A A A A A A A A A A A A O 1 Y W 2 8 b R R R + j 5 T / M C w v a 7 F Z s n Z a E M i g k K Y h U C C N A 3 1 w r G h j T 5 N V 9 u L u p b W J I i W p o E K t Q A W e E F I B 8 Y 4 b G n A T k v 6 F 2 b / A L + H M r B 3 v Z X a 9 G w q t o F E k 2 2 d m z u U 7 l z l n H N x 0 N c t E t e B T e X N y Y n L C 2 V R t 3 E I v C + Q X c k I e k U N y 5 O 8 h 8 i 3 p + 7 v s x 7 6 A q k j H 7 u Q E g r + a 5 d l N D J T 5 T h P r 8 j X L 3 l q 3 r C 3 x s q Z j e c 4 y X W y 6 j i h c f m O V L q 2 + h B Z X p m Y 3 s N n s r q 7 d o h R n S 9 P 1 d a s j 2 9 6 q a q p 6 9 1 P V t e z V 8 r T y + n S l X G F f p q Y V + F 8 L v l a m y p W 1 4 a m p l m a D 9 n J H d z p C S U K m p + s S c m 0 P l 6 R A Q T D k e 9 L z 9 / x 9 c u j v I n L q 7 / t 3 / P v w 8 5 Q c r N U 2 M X a p Q Y E d 2 / V F F x v V r C O C 9 L 5 m t q p C c L K x U 7 + k u m r j T N j c p m p u A H 4 r 3 T a m f F f U d Q B i x V Z N 5 7 p l G 3 O W 7 h k m X X T E P J p J 2 9 t C c E Y R w C 4 4 h 1 z c c X c k N K S X U + i V I V 0 1 u y H y D J 9 8 g U + + y C e / F i b v j J B e x o Z 1 k x p v t d G y d c s Z A V D b 0 t p i D B 1 p Z n R y y b Y M y 4 W V d 7 H a w n b o 5 G B l Q B c 5 Q i R U H 2 y a 1 f V a U 9 V V 2 6 n S E G i U u G 4 p j / V L Q h v q B v I d + O W E H F B n + X u k T / p D F E z P W M d 2 F I i 2 r j a B w b x t W 2 F r B g u M / I m q e 0 x c V D m A O U X Y d F h E + F B l r E V x h Z h B P 7 D o + w w k P U I i y L l N H s o l k D P n 2 T b N U J m e 5 v k 3 4 O 0 o Y b v o y o A u x r W T Q N h P Y M Q T R J 6 Q Y w j 0 L 0 g P S s s R W B X i D i X D x b T 2 x E I H 6 5 D h l C Z y N J A Q V p u b q A 6 A H Y M E Y N l A b 1 V p 1 l M E g e T f A Q x p j h 2 Q U y r + k J a x w G i W z n x E l b G I R r U d B M h A h V h g 0 M Q h D 0 D a E Z j 9 u 3 8 3 K 2 5 M 1 R i Z F 8 a X L v D x V b K 9 K Z D 7 / p d g 7 G 9 g 9 r 6 Q 4 c 5 0 b 8 b V k k a F I M T u A 2 x T l a 5 6 2 N Z w i N u H 2 I F c e s / S z K Q D W W g 8 i M R E T 9 i R M m 4 f J J I D W i L h d 8 / / C v m f A / n Y v 1 d K 4 X Q e R l R V W u T l Z W 1 j 0 / 3 I A z + P r J z v t F W z B R Y U Z 3 y G S M C D f Q 9 w E B P o U b 8 V 1 x w N K w d E w m 1 K g 2 0 9 W O / D t j 9 3 v 0 H k Z 3 b q D w Y N 3 V x U h J y b / Q i x 2 R a F a 8 5 z X M s Y Y Q D U M 9 v / B q Y U p 6 + h Q h 6 S X 2 l + x 8 v m 4 3 C B i F X U x i v 1 c 8 R Z b g Q a q Y l W T s + 0 C F Z S y j 3 w j 7 p t c k I z U / W O d o g L l r W h Y z T b g k a u 5 f x r b W G s G 1 Q u j L p B N V A l o x 1 k b Z U S d F e J t i 9 Y H N P h 5 W 5 V w q K K 9 i j n a 1 E W L F V H y g z 4 y 2 i D K 6 C n d z h X U b C r n L G r U P J G e z r E D 9 k g B z m S I Q k 5 W j e K d Q X R r B k I q 2 H H Y b y e Y T 9 Q o G H M e R X H L / 4 U b 3 J D I T O 5 g 9 y u o 0 v Y a d p a m w 2 G V e b N H l y l p + Q Q Q Y H o g z 1 9 W i h o F Y H v j H y U C 1 j E P o 6 h D T k h P c S 4 Q D / i 3 4 u 3 h D 0 J w R R E Z 6 C H I N G / i 6 C E g R A 4 B A J 6 V B C d l G h h o 6 o c A B m Y v C 2 g R n h 0 z e l r M L B c R g Z 2 V V R f d J Z U G 7 o c c C K 9 g 7 s s O y W G c 1 W Y N b s A a n z L M r 7 h w f j Z C h I 5 5 / S c 1 R 0 8 Z 1 P 1 V B O i x t N f T N c v p u v 8 N 9 f 4 S s m f r l P m w z j 8 i R a f s y E 8 a C 2 a 7 s W Z Y J A d d M e j G S 2 + l j Z B J W a 5 1 M J e z J H F i 3 0 6 S r y B r N i j R 3 I y + y + + e T y j G b 2 S D m f + i a 3 w W 0 l s a u c 9 l R T p j M L d Q 1 S B l L n g G m 3 G k b h E 3 W D A l Y U + X r 7 y f F 1 0 / / O B I e K Z R C k d d t D J U s l v O r m b 4 t N I a F M o n m t t X X M H k Y r W u 9 C F 6 p q h Q Y S F Y p t u S Z 0 6 4 p a w 3 X A + O L Y C J r 3 T n Y f w P 2 M s b g u v 0 k e Q q x 6 g U n O 7 N N 6 c m x K 6 r u o O O B / F w J G V h B S 5 n F Z s x 9 + B 6 f Y m 3 C I n e 5 O 4 G u H 1 p 3 L P Z N i 5 Y F t e O 1 F 4 G J V 3 i X B w 3 A m q / Y + s 2 k Q e a a 5 o j i v X P E M c D W + l H N f v Y 6 Q k O f B m z X z M y m n M 4 i P q + W f m C I i 8 m T n j 3 Q q s h a G Z p 3 f 6 i 1 P G S / 3 Y F 6 c A X T 5 Q T + 3 1 P h Q M R e f 1 j F v p L 1 B L A Q I t A B Q A A g A I A D V o d 0 x 6 5 Y w 0 p g A A A P g A A A A S A A A A A A A A A A A A A A A A A A A A A A B D b 2 5 m a W c v U G F j a 2 F n Z S 5 4 b W x Q S w E C L Q A U A A I A C A A 1 a H d M D 8 r p q 6 Q A A A D p A A A A E w A A A A A A A A A A A A A A A A D y A A A A W 0 N v b n R l b n R f V H l w Z X N d L n h t b F B L A Q I t A B Q A A g A I A D V o d 0 z y r r N J 3 A U A A O E c A A A T A A A A A A A A A A A A A A A A A O M B A A B G b 3 J t d W x h c y 9 T Z W N 0 a W 9 u M S 5 t U E s F B g A A A A A D A A M A w g A A A A w I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F L A A A A A A A A z 0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R i V E M C V C R C V E M C V C N C V E M C V C N S V E M C V C Q S V E M S U 4 M S U y M C V E M C U 5 N C V E M C V C O C V E M S U 4 M C V E M C V C N S V E M C V C Q S V E M S U 4 M j w v S X R l b V B h d G g + P C 9 J d G V t T G 9 j Y X R p b 2 4 + P F N 0 Y W J s Z U V u d H J p Z X M + P E V u d H J 5 I F R 5 c G U 9 I k l z U H J p d m F 0 Z S I g V m F s d W U 9 I m w w I i A v P j x F b n R y e S B U e X B l P S J O Y W 1 l V X B k Y X R l Z E F m d G V y R m l s b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T G F z d F V w Z G F 0 Z W Q i I F Z h b H V l P S J k M j A x O C 0 w M y 0 y M 1 Q w O D o w M T o 0 M i 4 2 N j c z M j Q y W i I g L z 4 8 R W 5 0 c n k g V H l w Z T 0 i R m l s b E V y c m 9 y Q 2 9 k Z S I g V m F s d W U 9 I n N V b m t u b 3 d u I i A v P j x F b n R y e S B U e X B l P S J G a W x s Q 2 9 s d W 1 u T m F t Z X M i I F Z h b H V l P S J z W y Z x d W 9 0 O 9 C f 0 L v Q v t G J 0 L D Q t N C 6 0 L A m c X V v d D s s J n F 1 b 3 Q 7 0 J / Q v t C 6 0 L D Q t 9 G L J n F 1 b 3 Q 7 L C Z x d W 9 0 O 9 C a 0 L v Q u N C 6 0 L g m c X V v d D s s J n F 1 b 3 Q 7 0 J H R j t C 0 0 L b Q t d G C J n F 1 b 3 Q 7 L C Z x d W 9 0 O 9 C S 0 Y H Q t d C z 0 L 4 g 0 J r Q v t C 9 0 L L Q t d G A 0 Y H Q u N C 5 J n F 1 b 3 Q 7 X S I g L z 4 8 R W 5 0 c n k g V H l w Z T 0 i Q W R k Z W R U b 0 R h d G F N b 2 R l b C I g V m F s d W U 9 I m w w I i A v P j x F b n R y e S B U e X B l P S J G a W x s Z W R D b 2 1 w b G V 0 Z V J l c 3 V s d F R v V 2 9 y a 3 N o Z W V 0 I i B W Y W x 1 Z T 0 i b D E i I C 8 + P E V u d H J 5 I F R 5 c G U 9 I l J l Y 2 9 2 Z X J 5 V G F y Z 2 V 0 U m 9 3 I i B W Y W x 1 Z T 0 i b D M i I C 8 + P E V u d H J 5 I F R 5 c G U 9 I l J l Y 2 9 2 Z X J 5 V G F y Z 2 V 0 Q 2 9 s d W 1 u I i B W Y W x 1 Z T 0 i b D E i I C 8 + P E V u d H J 5 I F R 5 c G U 9 I l J l Y 2 9 2 Z X J 5 V G F y Z 2 V 0 U 2 h l Z X Q i I F Z h b H V l P S J z U 2 h l Z X Q z I i A v P j x F b n R y e S B U e X B l P S J G a W x s V G F y Z 2 V 0 I i B W Y W x 1 Z T 0 i c 9 C v 0 L 3 Q t N C 1 0 L r R g V / Q l N C 4 0 Y D Q t d C 6 0 Y I i I C 8 + P E V u d H J 5 I F R 5 c G U 9 I k Z p b G x D b 3 V u d C I g V m F s d W U 9 I m w z M i I g L z 4 8 R W 5 0 c n k g V H l w Z T 0 i U X V l c n l J R C I g V m F s d W U 9 I n N j N T Q w Y m Y 5 O S 1 l Z D Y w L T Q w O D U t Y m N i O S 0 z Z j l i O D N i M D A 1 Z D c i I C 8 + P E V u d H J 5 I F R 5 c G U 9 I k 5 h d m l n Y X R p b 2 5 T d G V w T m F t Z S I g V m F s d W U 9 I n N O Y X Z p Z 2 F 0 a W 9 u I i A v P j x F b n R y e S B U e X B l P S J G a W x s Q 2 9 s d W 1 u V H l w Z X M i I F Z h b H V l P S J z Q m d V R k V R Q T 0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9 C v 0 L 3 Q t N C 1 0 L r R g S D Q l N C 4 0 Y D Q t d C 6 0 Y I g K N C y 0 Y L Q v t G A 0 L D R j y D R h t C 1 0 L v R j C k v Q 2 h h b m d l Z C B U e X B l M S 5 7 0 J / Q u 9 C + 0 Y n Q s N C 0 0 L r Q s C w x f S Z x d W 9 0 O y w m c X V v d D t L Z X l D b 2 x 1 b W 5 D b 3 V u d C Z x d W 9 0 O z o x f V 0 s J n F 1 b 3 Q 7 Y 2 9 s d W 1 u S W R l b n R p d G l l c y Z x d W 9 0 O z p b J n F 1 b 3 Q 7 U 2 V j d G l v b j E v 0 K / Q v d C 0 0 L X Q u t G B I N C U 0 L j R g N C 1 0 L r R g i 9 D a G F u Z 2 V k I F R 5 c G U u e 0 N v b H V t b j I s M X 0 m c X V v d D s s J n F 1 b 3 Q 7 U 2 V j d G l v b j E v 0 K / Q v d C 0 0 L X Q u t G B I N C U 0 L j R g N C 1 0 L r R g i 9 D a G F u Z 2 V k I F R 5 c G U x L n v Q n 9 C + 0 L r Q s N C 3 0 Y s s M X 0 m c X V v d D s s J n F 1 b 3 Q 7 U 2 V j d G l v b j E v 0 K / Q v d C 0 0 L X Q u t G B I N C U 0 L j R g N C 1 0 L r R g i 9 D a G F u Z 2 V k I F R 5 c G U x L n v Q m t C 7 0 L j Q u t C 4 L D J 9 J n F 1 b 3 Q 7 L C Z x d W 9 0 O 1 N l Y 3 R p b 2 4 x L 9 C v 0 L 3 Q t N C 1 0 L r R g S D Q l N C 4 0 Y D Q t d C 6 0 Y I v Q 2 h h b m d l Z C B U e X B l M y 5 7 0 K D Q s N G B 0 Y X Q v t C 0 I C j R g N G D 0 L E u K S w 0 f S Z x d W 9 0 O y w m c X V v d D t T Z W N 0 a W 9 u M S / Q r 9 C 9 0 L T Q t d C 6 0 Y E g 0 J T Q u N G A 0 L X Q u t G C L 0 F k Z G V k I E N 1 c 3 R v b S 5 7 0 J L R g d C 1 0 L P Q v i D Q m t C + 0 L 3 Q s t C 1 0 Y D R g d C 4 0 L k s N n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0 K / Q v d C 0 0 L X Q u t G B I N C U 0 L j R g N C 1 0 L r R g i 9 D a G F u Z 2 V k I F R 5 c G U u e 0 N v b H V t b j I s M X 0 m c X V v d D s s J n F 1 b 3 Q 7 U 2 V j d G l v b j E v 0 K / Q v d C 0 0 L X Q u t G B I N C U 0 L j R g N C 1 0 L r R g i 9 D a G F u Z 2 V k I F R 5 c G U x L n v Q n 9 C + 0 L r Q s N C 3 0 Y s s M X 0 m c X V v d D s s J n F 1 b 3 Q 7 U 2 V j d G l v b j E v 0 K / Q v d C 0 0 L X Q u t G B I N C U 0 L j R g N C 1 0 L r R g i 9 D a G F u Z 2 V k I F R 5 c G U x L n v Q m t C 7 0 L j Q u t C 4 L D J 9 J n F 1 b 3 Q 7 L C Z x d W 9 0 O 1 N l Y 3 R p b 2 4 x L 9 C v 0 L 3 Q t N C 1 0 L r R g S D Q l N C 4 0 Y D Q t d C 6 0 Y I v Q 2 h h b m d l Z C B U e X B l M y 5 7 0 K D Q s N G B 0 Y X Q v t C 0 I C j R g N G D 0 L E u K S w 0 f S Z x d W 9 0 O y w m c X V v d D t T Z W N 0 a W 9 u M S / Q r 9 C 9 0 L T Q t d C 6 0 Y E g 0 J T Q u N G A 0 L X Q u t G C L 0 F k Z G V k I E N 1 c 3 R v b S 5 7 0 J L R g d C 1 0 L P Q v i D Q m t C + 0 L 3 Q s t C 1 0 Y D R g d C 4 0 L k s N n 0 m c X V v d D t d L C Z x d W 9 0 O 1 J l b G F 0 a W 9 u c 2 h p c E l u Z m 8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0 K / Q v d C 0 0 L X Q u t G B I N C U 0 L j R g N C 1 0 L r R g i A o 0 L L R g t C + 0 Y D Q s N G P I N G G 0 L X Q u 9 G M K S 9 D a G F u Z 2 V k I F R 5 c G U x L n v Q n 9 C 7 0 L 7 R i d C w 0 L T Q u t C w L D F 9 J n F 1 b 3 Q 7 L C Z x d W 9 0 O 0 t l e U N v b H V t b k N v d W 5 0 J n F 1 b 3 Q 7 O j F 9 X X 0 i I C 8 + P E V u d H J 5 I F R 5 c G U 9 I k Z p b G x F c n J v c k N v d W 5 0 I i B W Y W x 1 Z T 0 i b D A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U F G J U Q w J U J E J U Q w J U I 0 J U Q w J U I 1 J U Q w J U J B J U Q x J T g x J T I w J U Q w J T k 0 J U Q w J U I 4 J U Q x J T g w J U Q w J U I 1 J U Q w J U J B J U Q x J T g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R i V E M C V C R C V E M C V C N C V E M C V C N S V E M C V C Q S V E M S U 4 M S U y M C V E M C U 5 N C V E M C V C O C V E M S U 4 M C V E M C V C N S V E M C V C Q S V E M S U 4 M i 8 l R D A l O U M l R D A l Q j A l R D E l O D E l R D E l O D I l R D A l Q j U l R D E l O D A l M j A l R D A l Q k U l R D E l O D I l R D E l O D c l R D E l O T E l R D E l O D I l R D A l Q k U l R D A l Q j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Q k Q l R D A l Q j Q l R D A l Q j U l R D A l Q k E l R D E l O D E l M j A l R D A l O T Q l R D A l Q j g l R D E l O D A l R D A l Q j U l R D A l Q k E l R D E l O D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Q k Q l R D A l Q j Q l R D A l Q j U l R D A l Q k E l R D E l O D E l M j A l R D A l O T Q l R D A l Q j g l R D E l O D A l R D A l Q j U l R D A l Q k E l R D E l O D I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Q k Q l R D A l Q j Q l R D A l Q j U l R D A l Q k E l R D E l O D E l M j A l R D A l O T Q l R D A l Q j g l R D E l O D A l R D A l Q j U l R D A l Q k E l R D E l O D I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F G J U Q w J U J E J U Q w J U I 0 J U Q w J U I 1 J U Q w J U J B J U Q x J T g x J T I w J U Q w J T k 0 J U Q w J U I 4 J U Q x J T g w J U Q w J U I 1 J U Q w J U J B J U Q x J T g y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R i V E M C V C R C V E M C V C N C V E M C V C N S V E M C V C Q S V E M S U 4 M S U y M C V E M C U 5 N C V E M C V C O C V E M S U 4 M C V E M C V C N S V E M C V C Q S V E M S U 4 M i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R i V E M C V C R C V E M C V C N C V E M C V C N S V E M C V C Q S V E M S U 4 M S U y M C V E M C U 5 N C V E M C V C O C V E M S U 4 M C V E M C V C N S V E M C V C Q S V E M S U 4 M i 9 D a G F u Z 2 V k J T I w V H l w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Q k Q l R D A l Q j Q l R D A l Q j U l R D A l Q k E l R D E l O D E l M j A l R D A l O T Q l R D A l Q j g l R D E l O D A l R D A l Q j U l R D A l Q k E l R D E l O D I v U m V t b 3 Z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9 v Z 2 x l J T I w Q W R 3 b 3 J k c z w v S X R l b V B h d G g + P C 9 J d G V t T G 9 j Y X R p b 2 4 + P F N 0 Y W J s Z U V u d H J p Z X M + P E V u d H J 5 I F R 5 c G U 9 I k l z U H J p d m F 0 Z S I g V m F s d W U 9 I m w w I i A v P j x F b n R y e S B U e X B l P S J O Y W 1 l V X B k Y X R l Z E F m d G V y R m l s b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Q 2 9 1 b n Q i I F Z h b H V l P S J s O C I g L z 4 8 R W 5 0 c n k g V H l w Z T 0 i Q W R k Z W R U b 0 R h d G F N b 2 R l b C I g V m F s d W U 9 I m w w I i A v P j x F b n R y e S B U e X B l P S J G a W x s Z W R D b 2 1 w b G V 0 Z V J l c 3 V s d F R v V 2 9 y a 3 N o Z W V 0 I i B W Y W x 1 Z T 0 i b D E i I C 8 + P E V u d H J 5 I F R 5 c G U 9 I k 5 h d m l n Y X R p b 2 5 T d G V w T m F t Z S I g V m F s d W U 9 I n N O Y X Z p Z 2 F 0 a W 9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b 2 9 n b G U g Q W R 3 b 3 J k c y 9 T a G V l d D F f U 2 h l Z X Q u e 0 N v b H V t b j E s M H 0 m c X V v d D s s J n F 1 b 3 Q 7 U 2 V j d G l v b j E v R 2 9 v Z 2 x l I E F k d 2 9 y Z H M v U 2 h l Z X Q x X 1 N o Z W V 0 L n t D b 2 x 1 b W 4 y L D F 9 J n F 1 b 3 Q 7 L C Z x d W 9 0 O 1 N l Y 3 R p b 2 4 x L 0 d v b 2 d s Z S B B Z H d v c m R z L 0 N o Y W 5 n Z W Q g V H l w Z T E u e 9 C a 0 L 7 Q v d C y 0 L X R g N G B 0 L j Q u C w 0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H b 2 9 n b G U g Q W R 3 b 3 J k c y 9 T a G V l d D F f U 2 h l Z X Q u e 0 N v b H V t b j E s M H 0 m c X V v d D s s J n F 1 b 3 Q 7 U 2 V j d G l v b j E v R 2 9 v Z 2 x l I E F k d 2 9 y Z H M v U 2 h l Z X Q x X 1 N o Z W V 0 L n t D b 2 x 1 b W 4 y L D F 9 J n F 1 b 3 Q 7 L C Z x d W 9 0 O 1 N l Y 3 R p b 2 4 x L 0 d v b 2 d s Z S B B Z H d v c m R z L 0 N o Y W 5 n Z W Q g V H l w Z T E u e 9 C a 0 L 7 Q v d C y 0 L X R g N G B 0 L j Q u C w 0 f S Z x d W 9 0 O 1 0 s J n F 1 b 3 Q 7 U m V s Y X R p b 2 5 z a G l w S W 5 m b y Z x d W 9 0 O z p b X X 0 i I C 8 + P E V u d H J 5 I F R 5 c G U 9 I k Z p b G x D b 2 x 1 b W 5 U e X B l c y I g V m F s d W U 9 I n N B Q U F G I i A v P j x F b n R y e S B U e X B l P S J G a W x s Q 2 9 s d W 1 u T m F t Z X M i I F Z h b H V l P S J z W y Z x d W 9 0 O 1 B s Y W N l b W V u d C B E b 2 1 h a W 4 m c X V v d D s s J n F 1 b 3 Q 7 U 2 V z c 2 l v b n M m c X V v d D s s J n F 1 b 3 Q 7 0 J r Q v t C 9 0 L L Q t d G A 0 Y H Q u N C 4 J n F 1 b 3 Q 7 X S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I i I C 8 + P E V u d H J 5 I F R 5 c G U 9 I l F 1 Z X J 5 S U Q i I F Z h b H V l P S J z Y z l l N W M 0 Z m I t N z M 1 N y 0 0 M z F h L T h j N G M t Y m U 1 N m U 4 M j U 2 Y j E 2 I i A v P j x F b n R y e S B U e X B l P S J G a W x s V G F y Z 2 V 0 I i B W Y W x 1 Z T 0 i c 0 d v b 2 d s Z V 9 B Z H d v c m R z I i A v P j x F b n R y e S B U e X B l P S J G a W x s U 3 R h d H V z I i B W Y W x 1 Z T 0 i c 0 N v b X B s Z X R l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M Y X N 0 V X B k Y X R l Z C I g V m F s d W U 9 I m Q y M D E 4 L T A z L T E 1 V D E y O j U 2 O j A 3 L j E z O D k w M z J a I i A v P j w v U 3 R h Y m x l R W 5 0 c m l l c z 4 8 L 0 l 0 Z W 0 + P E l 0 Z W 0 + P E l 0 Z W 1 M b 2 N h d G l v b j 4 8 S X R l b V R 5 c G U + R m 9 y b X V s Y T w v S X R l b V R 5 c G U + P E l 0 Z W 1 Q Y X R o P l N l Y 3 R p b 2 4 x L 0 d v b 2 d s Z S U y M E F k d 2 9 y Z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9 v Z 2 x l J T I w Q W R 3 b 3 J k c y 9 T a G V l d D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2 9 n b G U l M j B B Z H d v c m R z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Q i V E M C V C O C V E M S U 4 N y V E M C V C N S V E M S U 4 M S V E M S U 4 M i V E M C V C M i V E M C V C R S U y M C V E M C V C R i V E M C V C N S V E M S U 4 M C V E M C V C N S V E M S U 4 N S V E M C V C R S V E M C V C N C V E M C V C R S V E M C V C M j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U m V z d W x 0 V H l w Z S I g V m F s d W U 9 I n N O d W 1 i Z X I i I C 8 + P E V u d H J 5 I F R 5 c G U 9 I k J 1 Z m Z l c k 5 l e H R S Z W Z y Z X N o I i B W Y W x 1 Z T 0 i b D E i I C 8 + P E V u d H J 5 I F R 5 c G U 9 I k Z p b G x M Y X N 0 V X B k Y X R l Z C I g V m F s d W U 9 I m Q y M D E 4 L T A y L T A 5 V D A 2 O j U 2 O j Q 1 L j I z O D g 4 M D B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V B R i V E M C V C R C V E M C V C N C V E M C V C N S V E M C V C Q S V E M S U 4 M S U y M C V E M C U 5 N C V E M C V C O C V E M S U 4 M C V E M C V C N S V E M C V C Q S V E M S U 4 M i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Q k Q l R D A l Q j Q l R D A l Q j U l R D A l Q k E l R D E l O D E l M j A l R D A l O T Q l R D A l Q j g l R D E l O D A l R D A l Q j U l R D A l Q k E l R D E l O D I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Q k Q l R D A l Q j Q l R D A l Q j U l R D A l Q k E l R D E l O D E l M j A l R D A l O T Q l R D A l Q j g l R D E l O D A l R D A l Q j U l R D A l Q k E l R D E l O D I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F G J U Q w J U J E J U Q w J U I 0 J U Q w J U I 1 J U Q w J U J B J U Q x J T g x J T I w J U Q w J T k 0 J U Q w J U I 4 J U Q x J T g w J U Q w J U I 1 J U Q w J U J B J U Q x J T g y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F G J U Q w J U J E J U Q w J U I 0 J U Q w J U I 1 J U Q w J U J B J U Q x J T g x J T I w J U Q w J T k 0 J U Q w J U I 4 J U Q x J T g w J U Q w J U I 1 J U Q w J U J B J U Q x J T g y J T I w K C V E M C V C M i V E M S U 4 M i V E M C V C R S V E M S U 4 M C V E M C V C M C V E M S U 4 R i U y M C V E M S U 4 N i V E M C V C N S V E M C V C Q i V E M S U 4 Q y k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S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M Y X N 0 V X B k Y X R l Z C I g V m F s d W U 9 I m Q y M D E 4 L T A z L T I z V D A 4 O j A x O j Q w L j Y z O D M x M T d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V B R i V E M C V C R C V E M C V C N C V E M C V C N S V E M C V C Q S V E M S U 4 M S U y M C V E M C U 5 N C V E M C V C O C V E M S U 4 M C V E M C V C N S V E M C V C Q S V E M S U 4 M i U y M C g l R D A l Q j I l R D E l O D I l R D A l Q k U l R D E l O D A l R D A l Q j A l R D E l O E Y l M j A l R D E l O D Y l R D A l Q j U l R D A l Q k I l R D E l O E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R i V E M C V C R C V E M C V C N C V E M C V C N S V E M C V C Q S V E M S U 4 M S U y M C V E M C U 5 N C V E M C V C O C V E M S U 4 M C V E M C V C N S V E M C V C Q S V E M S U 4 M i U y M C g l R D A l Q j I l R D E l O D I l R D A l Q k U l R D E l O D A l R D A l Q j A l R D E l O E Y l M j A l R D E l O D Y l R D A l Q j U l R D A l Q k I l R D E l O E M p L y V E M C U 5 Q y V E M C V C M C V E M S U 4 M S V E M S U 4 M i V E M C V C N S V E M S U 4 M C U y M C V E M C V C R S V E M S U 4 M i V E M S U 4 N y V E M S U 5 M S V E M S U 4 M i V E M C V C R S V E M C V C M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R i V E M C V C R C V E M C V C N C V E M C V C N S V E M C V C Q S V E M S U 4 M S U y M C V E M C U 5 N C V E M C V C O C V E M S U 4 M C V E M C V C N S V E M C V C Q S V E M S U 4 M i U y M C g l R D A l Q j I l R D E l O D I l R D A l Q k U l R D E l O D A l R D A l Q j A l R D E l O E Y l M j A l R D E l O D Y l R D A l Q j U l R D A l Q k I l R D E l O E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F G J U Q w J U J E J U Q w J U I 0 J U Q w J U I 1 J U Q w J U J B J U Q x J T g x J T I w J U Q w J T k 0 J U Q w J U I 4 J U Q x J T g w J U Q w J U I 1 J U Q w J U J B J U Q x J T g y J T I w K C V E M C V C M i V E M S U 4 M i V E M C V C R S V E M S U 4 M C V E M C V C M C V E M S U 4 R i U y M C V E M S U 4 N i V E M C V C N S V E M C V C Q i V E M S U 4 Q y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Q k Q l R D A l Q j Q l R D A l Q j U l R D A l Q k E l R D E l O D E l M j A l R D A l O T Q l R D A l Q j g l R D E l O D A l R D A l Q j U l R D A l Q k E l R D E l O D I l M j A o J U Q w J U I y J U Q x J T g y J U Q w J U J F J U Q x J T g w J U Q w J U I w J U Q x J T h G J T I w J U Q x J T g 2 J U Q w J U I 1 J U Q w J U J C J U Q x J T h D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Q k Q l R D A l Q j Q l R D A l Q j U l R D A l Q k E l R D E l O D E l M j A l R D A l O T Q l R D A l Q j g l R D E l O D A l R D A l Q j U l R D A l Q k E l R D E l O D I l M j A o J U Q w J U I y J U Q x J T g y J U Q w J U J F J U Q x J T g w J U Q w J U I w J U Q x J T h G J T I w J U Q x J T g 2 J U Q w J U I 1 J U Q w J U J C J U Q x J T h D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Q k Q l R D A l Q j Q l R D A l Q j U l R D A l Q k E l R D E l O D E l M j A l R D A l O T Q l R D A l Q j g l R D E l O D A l R D A l Q j U l R D A l Q k E l R D E l O D I l M j A o J U Q w J U I y J U Q x J T g y J U Q w J U J F J U Q x J T g w J U Q w J U I w J U Q x J T h G J T I w J U Q x J T g 2 J U Q w J U I 1 J U Q w J U J C J U Q x J T h D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R i V E M C V C R C V E M C V C N C V E M C V C N S V E M C V C Q S V E M S U 4 M S U y M C V E M C U 5 N C V E M C V C O C V E M S U 4 M C V E M C V C N S V E M C V C Q S V E M S U 4 M i U y M C g l R D A l Q j I l R D E l O D I l R D A l Q k U l R D E l O D A l R D A l Q j A l R D E l O E Y l M j A l R D E l O D Y l R D A l Q j U l R D A l Q k I l R D E l O E M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R i V E M C V C R C V E M C V C N C V E M C V C N S V E M C V C Q S V E M S U 4 M S U y M C V E M C U 5 N C V E M C V C O C V E M S U 4 M C V E M C V C N S V E M C V C Q S V E M S U 4 M i U y M C g l R D A l Q j I l R D E l O D I l R D A l Q k U l R D E l O D A l R D A l Q j A l R D E l O E Y l M j A l R D E l O D Y l R D A l Q j U l R D A l Q k I l R D E l O E M p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F G J U Q w J U J E J U Q w J U I 0 J U Q w J U I 1 J U Q w J U J B J U Q x J T g x J T I w J U Q w J T k 0 J U Q w J U I 4 J U Q x J T g w J U Q w J U I 1 J U Q w J U J B J U Q x J T g y J T I w K C V E M C V C M i V E M S U 4 M i V E M C V C R S V E M S U 4 M C V E M C V C M C V E M S U 4 R i U y M C V E M S U 4 N i V E M C V C N S V E M C V C Q i V E M S U 4 Q y k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F G J U Q w J U J E J U Q w J U I 0 J U Q w J U I 1 J U Q w J U J B J U Q x J T g x J T I w J U Q w J T k 0 J U Q w J U I 4 J U Q x J T g w J U Q w J U I 1 J U Q w J U J B J U Q x J T g y J T I w K C V E M C V C M i V E M S U 4 M i V E M C V C R S V E M S U 4 M C V E M C V C M C V E M S U 4 R i U y M C V E M S U 4 N i V E M C V C N S V E M C V C Q i V E M S U 4 Q y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Q k Q l R D A l Q j Q l R D A l Q j U l R D A l Q k E l R D E l O D E l M j A l R D A l O T Q l R D A l Q j g l R D E l O D A l R D A l Q j U l R D A l Q k E l R D E l O D I l M j A o J U Q w J U I y J U Q x J T g y J U Q w J U J F J U Q x J T g w J U Q w J U I w J U Q x J T h G J T I w J U Q x J T g 2 J U Q w J U I 1 J U Q w J U J C J U Q x J T h D K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Q k Q l R D A l Q j Q l R D A l Q j U l R D A l Q k E l R D E l O D E l M j A l R D A l O T Q l R D A l Q j g l R D E l O D A l R D A l Q j U l R D A l Q k E l R D E l O D I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R i V E M C V C R C V E M C V C N C V E M C V C N S V E M C V C Q S V E M S U 4 M S U y M C V E M C U 5 N C V E M C V C O C V E M S U 4 M C V E M C V C N S V E M C V C Q S V E M S U 4 M i 9 F e H B h b m R l Z C U y M C V E M C V B R i V E M C V C R C V E M C V C N C V E M C V C N S V E M C V C Q S V E M S U 4 M S U y M C V E M C U 5 N C V E M C V C O C V E M S U 4 M C V E M C V C N S V E M C V C Q S V E M S U 4 M i U y M C g l R D A l Q j I l R D E l O D I l R D A l Q k U l R D E l O D A l R D A l Q j A l R D E l O E Y l M j A l R D E l O D Y l R D A l Q j U l R D A l Q k I l R D E l O E M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F G J U Q w J U J E J U Q w J U I 0 J U Q w J U I 1 J U Q w J U J B J U Q x J T g x J T I w J U Q w J T k 0 J U Q w J U I 4 J U Q x J T g w J U Q w J U I 1 J U Q w J U J B J U Q x J T g y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F G J U Q w J U J E J U Q w J U I 0 J U Q w J U I 1 J U Q w J U J B J U Q x J T g x J T I w J U Q w J T k 0 J U Q w J U I 4 J U Q x J T g w J U Q w J U I 1 J U Q w J U J B J U Q x J T g y L 1 J l b W 9 2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v b 2 d s Z S U y M E F k d 2 9 y Z H M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9 v Z 2 x l J T I w Q W R 3 b 3 J k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v b 2 d s Z S U y M E F k d 2 9 y Z H M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2 9 n b G U l M j B B Z H d v c m R z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v b 2 d s Z S U y M E F k d 2 9 y Z H M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2 9 n b G U l M j B B Z F d v c m R z J T I w K F B s Y W N l b W V u d C U y M F V S T C k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y Z x d W 9 0 O 1 B s Y W N l b W V u d C B V U k w u M S Z x d W 9 0 O 1 0 s J n F 1 b 3 Q 7 c X V l c n l S Z W x h d G l v b n N o a X B z J n F 1 b 3 Q 7 O l t d L C Z x d W 9 0 O 2 N v b H V t b k l k Z W 5 0 a X R p Z X M m c X V v d D s 6 W y Z x d W 9 0 O 1 N l Y 3 R p b 2 4 x L 0 d v b 2 d s Z S B B Z F d v c m R z I C h Q b G F j Z W 1 l b n Q g V V J M K S 9 H c m 9 1 c G V k I F J v d 3 M u e 1 B s Y W N l b W V u d C B V U k w u M S w w f S Z x d W 9 0 O y w m c X V v d D t T Z W N 0 a W 9 u M S 9 H b 2 9 n b G U g Q W R X b 3 J k c y A o U G x h Y 2 V t Z W 5 0 I F V S T C k v R 3 J v d X B l Z C B S b 3 d z L n v Q o d C 1 0 Y H R g d C 4 0 L k s M X 0 m c X V v d D s s J n F 1 b 3 Q 7 U 2 V j d G l v b j E v R 2 9 v Z 2 x l I E F k V 2 9 y Z H M g K F B s Y W N l b W V u d C B V U k w p L 0 F k Z G V k I E N 1 c 3 R v b S 5 7 0 J r Q v t C 9 0 L L Q t d G A 0 Y H Q u N C 5 L D R 9 J n F 1 b 3 Q 7 X S w m c X V v d D t D b 2 x 1 b W 5 D b 3 V u d C Z x d W 9 0 O z o z L C Z x d W 9 0 O 0 t l e U N v b H V t b k 5 h b W V z J n F 1 b 3 Q 7 O l s m c X V v d D t Q b G F j Z W 1 l b n Q g V V J M L j E m c X V v d D t d L C Z x d W 9 0 O 0 N v b H V t b k l k Z W 5 0 a X R p Z X M m c X V v d D s 6 W y Z x d W 9 0 O 1 N l Y 3 R p b 2 4 x L 0 d v b 2 d s Z S B B Z F d v c m R z I C h Q b G F j Z W 1 l b n Q g V V J M K S 9 H c m 9 1 c G V k I F J v d 3 M u e 1 B s Y W N l b W V u d C B V U k w u M S w w f S Z x d W 9 0 O y w m c X V v d D t T Z W N 0 a W 9 u M S 9 H b 2 9 n b G U g Q W R X b 3 J k c y A o U G x h Y 2 V t Z W 5 0 I F V S T C k v R 3 J v d X B l Z C B S b 3 d z L n v Q o d C 1 0 Y H R g d C 4 0 L k s M X 0 m c X V v d D s s J n F 1 b 3 Q 7 U 2 V j d G l v b j E v R 2 9 v Z 2 x l I E F k V 2 9 y Z H M g K F B s Y W N l b W V u d C B V U k w p L 0 F k Z G V k I E N 1 c 3 R v b S 5 7 0 J r Q v t C 9 0 L L Q t d G A 0 Y H Q u N C 5 L D R 9 J n F 1 b 3 Q 7 X S w m c X V v d D t S Z W x h d G l v b n N o a X B J b m Z v J n F 1 b 3 Q 7 O l t d f S I g L z 4 8 R W 5 0 c n k g V H l w Z T 0 i R m l s b E x h c 3 R V c G R h d G V k I i B W Y W x 1 Z T 0 i Z D I w M T g t M D M t M j N U M D g 6 M D E 6 N D I u N j k z N T U z N l o i I C 8 + P E V u d H J 5 I F R 5 c G U 9 I k Z p b G x F c n J v c k N v Z G U i I F Z h b H V l P S J z V W 5 r b m 9 3 b i I g L z 4 8 R W 5 0 c n k g V H l w Z T 0 i R m l s b E N v b H V t b k 5 h b W V z I i B W Y W x 1 Z T 0 i c 1 s m c X V v d D t Q b G F j Z W 1 l b n Q g V V J M L j E m c X V v d D s s J n F 1 b 3 Q 7 0 K H Q t d G B 0 Y H Q u N C 5 J n F 1 b 3 Q 7 L C Z x d W 9 0 O 9 C a 0 L 7 Q v d C y 0 L X R g N G B 0 L j Q u S Z x d W 9 0 O 1 0 i I C 8 + P E V u d H J 5 I F R 5 c G U 9 I k Z p b G x D b 2 x 1 b W 5 U e X B l c y I g V m F s d W U 9 I n N C Z 1 V B I i A v P j x F b n R y e S B U e X B l P S J G a W x s R X J y b 3 J D b 3 V u d C I g V m F s d W U 9 I m w w I i A v P j x F b n R y e S B U e X B l P S J G a W x s Q 2 9 1 b n Q i I F Z h b H V l P S J s O S I g L z 4 8 R W 5 0 c n k g V H l w Z T 0 i Q W R k Z W R U b 0 R h d G F N b 2 R l b C I g V m F s d W U 9 I m w w I i A v P j x F b n R y e S B U e X B l P S J G a W x s Z W R D b 2 1 w b G V 0 Z V J l c 3 V s d F R v V 2 9 y a 3 N o Z W V 0 I i B W Y W x 1 Z T 0 i b D E i I C 8 + P E V u d H J 5 I F R 5 c G U 9 I k Z p b G x U Y X J n Z X Q i I F Z h b H V l P S J z R 2 9 v Z 2 x l X 0 F k V 2 9 y Z H N f X 1 B s Y W N l b W V u d F 9 V U k w i I C 8 + P E V u d H J 5 I F R 5 c G U 9 I k Z p b G x T d G F 0 d X M i I F Z h b H V l P S J z Q 2 9 t c G x l d G U i I C 8 + P E V u d H J 5 I F R 5 c G U 9 I l F 1 Z X J 5 S U Q i I F Z h b H V l P S J z Z T R j M 2 Q z Z D k t Y j J h Z C 0 0 Y 2 V h L T k 5 Y z k t N j c y Z j V h N 2 E 0 N m V l I i A v P j w v U 3 R h Y m x l R W 5 0 c m l l c z 4 8 L 0 l 0 Z W 0 + P E l 0 Z W 0 + P E l 0 Z W 1 M b 2 N h d G l v b j 4 8 S X R l b V R 5 c G U + R m 9 y b X V s Y T w v S X R l b V R 5 c G U + P E l 0 Z W 1 Q Y X R o P l N l Y 3 R p b 2 4 x L 0 d v b 2 d s Z S U y M E F k V 2 9 y Z H M l M j A o U G x h Y 2 V t Z W 5 0 J T I w V V J M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2 9 n b G U l M j B B Z F d v c m R z J T I w K F B s Y W N l b W V u d C U y M F V S T C k v U 2 h l Z X Q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9 v Z 2 x l J T I w Q W R X b 3 J k c y U y M C h Q b G F j Z W 1 l b n Q l M j B V U k w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v b 2 d s Z S U y M E F k V 2 9 y Z H M l M j A o U G x h Y 2 V t Z W 5 0 J T I w V V J M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v b 2 d s Z S U y M E F k V 2 9 y Z H M l M j A o U G x h Y 2 V t Z W 5 0 J T I w V V J M K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9 v Z 2 x l J T I w Q W R X b 3 J k c y U y M C h Q b G F j Z W 1 l b n Q l M j B V U k w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v b 2 d s Z S U y M E F k V 2 9 y Z H M l M j A o U G x h Y 2 V t Z W 5 0 J T I w V V J M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v b 2 d s Z S U y M E F k V 2 9 y Z H M l M j A o U G x h Y 2 V t Z W 5 0 J T I w V V J M K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v b 2 d s Z S U y M E F k V 2 9 y Z H M l M j A o U G x h Y 2 V t Z W 5 0 J T I w V V J M K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v b 2 d s Z S U y M E F k V 2 9 y Z H M l M j A o U G x h Y 2 V t Z W 5 0 J T I w V V J M K S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2 9 n b G U l M j B B Z F d v c m R z J T I w K F B s Y W N l b W V u d C U y M F V S T C k v R m l s d G V y Z W Q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B I v e k E q k R K i 8 o L a s I 8 Z R s A A A A A A g A A A A A A E G Y A A A A B A A A g A A A A 2 c i a B W u u 2 5 Y 1 e 8 l s 0 s I P M J 5 / K x B G a + i 4 b q O B z 9 z 0 0 U o A A A A A D o A A A A A C A A A g A A A A E D / m b e I e M L B O 9 z R W d u J y E G / f a o M Q Z H w d h v l z 4 Q L Z x 6 9 Q A A A A t C D G A y E 9 T D L I 0 L i 8 e Y q f r Q q t a 9 V Z s S i c X S 0 w 4 5 s A 1 B C 3 b L e I t / P Q J x 5 6 r Y i O 9 V 1 w U f 1 x 1 A P 5 6 l 2 t k A n G y 9 9 j W s a x x c x d o f A K i M O 2 2 F T q S o t A A A A A a i g 3 a W M O d 5 m R 1 X M E j B e t i L n Z w m C u i o p N z s q 2 x 8 1 f V B x 3 S R 7 p 0 i K Q C B e v B 6 F Y U n P f D N G z Z Q x y s V N w + V k a g 6 b f 7 Q = = < / D a t a M a s h u p > 
</file>

<file path=customXml/itemProps1.xml><?xml version="1.0" encoding="utf-8"?>
<ds:datastoreItem xmlns:ds="http://schemas.openxmlformats.org/officeDocument/2006/customXml" ds:itemID="{B6F3191C-43B1-44C4-801B-720C5977F78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Настройка</vt:lpstr>
      <vt:lpstr>Яндекс.Директ</vt:lpstr>
      <vt:lpstr>Гугл.Эдвордс</vt:lpstr>
      <vt:lpstr>Гугл.Эдвордс (Placement URL)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Aneto</dc:creator>
  <cp:lastModifiedBy>Aneto</cp:lastModifiedBy>
  <dcterms:created xsi:type="dcterms:W3CDTF">2017-12-26T17:16:26Z</dcterms:created>
  <dcterms:modified xsi:type="dcterms:W3CDTF">2018-03-23T10:34:13Z</dcterms:modified>
</cp:coreProperties>
</file>