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Общая воронка (копия)" sheetId="1" r:id="rId3"/>
    <sheet state="visible" name="Шаблон" sheetId="2" r:id="rId4"/>
    <sheet state="visible" name="Что такое воронка продаж" sheetId="3" r:id="rId5"/>
    <sheet state="visible" name="Текущая и максимальная" sheetId="4" r:id="rId6"/>
    <sheet state="visible" name="Пример, когда много месяцев и т" sheetId="5" r:id="rId7"/>
    <sheet state="visible" name="Пример, когда много менеджеров" sheetId="6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7">
      <text>
        <t xml:space="preserve">Бюджет на контекст + SEO за август 2017</t>
      </text>
    </comment>
    <comment authorId="0" ref="G9">
      <text>
        <t xml:space="preserve">Сессии по Google Analytics за август 2017</t>
      </text>
    </comment>
    <comment authorId="0" ref="G12">
      <text>
        <t xml:space="preserve">Уникальные звонки по колтрекингу за август 2017</t>
      </text>
    </comment>
    <comment authorId="0" ref="G16">
      <text>
        <t xml:space="preserve">Кол-во записей на первый приём в МИСе с отмеченным источником «Интернет» за август 2017
</t>
      </text>
    </comment>
    <comment authorId="0" ref="G20">
      <text>
        <t xml:space="preserve">Кол-во первых приёмов в МИСе с отмеченным источником «Интернет» за август 2017. Часть из них с рекламы июля, но там были примерно те же объёмы.</t>
      </text>
    </comment>
    <comment authorId="0" ref="G23">
      <text>
        <t xml:space="preserve">Доход в МИСе от пациентов с отмеченным источником «Интернет» за август 2017. Часть из них с рекламы июня и июля.</t>
      </text>
    </comment>
  </commentList>
</comments>
</file>

<file path=xl/sharedStrings.xml><?xml version="1.0" encoding="utf-8"?>
<sst xmlns="http://schemas.openxmlformats.org/spreadsheetml/2006/main" count="414" uniqueCount="164">
  <si>
    <t>Воронка по сортудникам (июнь)</t>
  </si>
  <si>
    <t>Шаблон воронки продаж</t>
  </si>
  <si>
    <t>Выручка по сотрудникам (июнь)</t>
  </si>
  <si>
    <t>Среднимесячный бюджет на рекламные бюджеты в facebook за последние 12 месяцев</t>
  </si>
  <si>
    <t>Сотрудники</t>
  </si>
  <si>
    <t>Месячная выручка, ₽</t>
  </si>
  <si>
    <t>Стоимость консультации</t>
  </si>
  <si>
    <t>Доля в объеме продаж</t>
  </si>
  <si>
    <t>Доля в объеме денег (контекст+паблики)</t>
  </si>
  <si>
    <t>Доля в объеме заявок</t>
  </si>
  <si>
    <t>Доля в объеме заявок (контекст+паблики)</t>
  </si>
  <si>
    <t>Доля вернувшихся</t>
  </si>
  <si>
    <t>Стоимость клика</t>
  </si>
  <si>
    <t>Алина</t>
  </si>
  <si>
    <t>Сделайте копию таблицы (File → Make a copy…) или скопируйте ячейки воронки в собственную, чтобы изменить данные в жёлтых ячейках на свои.</t>
  </si>
  <si>
    <t>Шаг 1. Воронка для расчёта конверсий</t>
  </si>
  <si>
    <t>Воронка по каналу X за август 2017</t>
  </si>
  <si>
    <t>Ещё статьи о маркетинге, продажах,</t>
  </si>
  <si>
    <t>→</t>
  </si>
  <si>
    <t>Шаг 2. Воронка-калькулятор</t>
  </si>
  <si>
    <t>Шаг 3. Воронка до прибыли</t>
  </si>
  <si>
    <t>Шаг 4. Более компактное представление</t>
  </si>
  <si>
    <t>↓</t>
  </si>
  <si>
    <t>Шаг 5. Добавляем ветви</t>
  </si>
  <si>
    <t>управлении и личной эффективности</t>
  </si>
  <si>
    <t>Шаг 6. Делаем срезы по каналам</t>
  </si>
  <si>
    <t>Бюджет</t>
  </si>
  <si>
    <t>Что такое 
воронка 
продаж</t>
  </si>
  <si>
    <t>Елена</t>
  </si>
  <si>
    <t>Задача: Собрать фактические данные для воронки продаж.
Цель: понять этапы и рассчитать конверсии.
Жёлтым отмечены цифры, которые можно менять: бюджет на интернет-рекламу, количество переходов на сайт, количество коммуникаций (звонков и заявок), количество записей на первый приём и первых приёмов, доход. В результате получается рассчитать цену клика, конверсии по всем этапам и долю расходов на рекламу.
Сразу видно странные цифры. Например, почему только 2/3 записавшихся на приём доходят до клиники?
Ещё: важно ставить комментарий, откуда взялась каждая цифра, иначе потом все запутаются.</t>
  </si>
  <si>
    <t>Основной смысл воронки продаж в том, чтобы понять «что будет если...»:
Что будет, если разобраться с тем, что мало записавшихся на приём доходят до клиники и поднять там конверсию с 70% до 85%? Что будет, если получится снизить цену клика? А если поднять средий чек?
Для этого нам надо «перевернуть формулы» и превратить воронку в калькулятор. Теперь жёлтым отмечены цена перехода, конверсии и средний чек (их можно менять), а количество переходов, коммуникаций и записей и доход рассчитываются в зависимости от бюджета и конверсий.
Из-за ошибок округления цифры могут отличаться в пределах одного процента. На практике удобнее сразу делать воронку-калькулятор.</t>
  </si>
  <si>
    <t>Количество посещений сайта</t>
  </si>
  <si>
    <t>Оксана</t>
  </si>
  <si>
    <t>Воронку правильнее считать до прибыли.
Для этого нужно понять, какая маржа заложена в доход. Маржу можно считать разными способами. Чтобы не спорить о терминах, договоримся, что только для наших целей управления рекламой мы считаем «рекламную маржу» как доход минус все расходы, кроме рекламы. После этого остаётся вычесть расходы на рекламу и получить прибыль.
Дальше считаем показатели эффективности рекламы:
ДРР (Доля расходов на рекламу) = Бюджет / Доход
ROMI (Return On Marketing Investments) = Прибыль / Бюджет
% прибыли = Прибыль / Доход (это не совсем про рекламу, но зато видно, что из 14 млн прибыли остаётся всего 9%).</t>
  </si>
  <si>
    <t>В предыдущем представлении воронку можно читать сверху вниз справа налево и понимать каждую цифру, даже если первый раз видишь всё это.
В ежедневной работе удобнее кое-что сократить:
— Конверсии можно не подписывать. Очевидно, что каждый процент — это конверсия из предыдущего этапа в следующий.
— Стоимость коммуникации, записи и первого приёма можно перенести справа от количества и сделать курсивом.
— Лишние показатели эффективности прибить, оставить один главный. Например, ROMI.</t>
  </si>
  <si>
    <t>Часто в воронках требуются ветви. Вот пример, как это может выглядеть:</t>
  </si>
  <si>
    <t>Стоимость перехода</t>
  </si>
  <si>
    <t>Общая воронка — это хорошо. Дальше важно понять, какой вклад даёт каждый канал в отдельности. Для этого надо построить срез по каналу. Например, SEO.
Например, кол-трекинг есть и мы можем посчитать звонки и заявки с SEO. А в CRM всё попадает как «Источник — интернет». В таком случае мы не знаем точные продажи с SEO. Но можем спрогнозировать на основе общей воронки. Это можно пометить рамкой с комментарием.
Здесь показан один срез, на практике их нужно 3-5. Ещё лучше, когда есть сквозная отчётность до продаж и все цифры там, но об этом в другой раз.</t>
  </si>
  <si>
    <t>Конверсия цели</t>
  </si>
  <si>
    <t>Ирина</t>
  </si>
  <si>
    <t>Неизвестно</t>
  </si>
  <si>
    <t>Воронка помогает понять,</t>
  </si>
  <si>
    <t>Количество посещений страницы «Записаться»</t>
  </si>
  <si>
    <t>Всего</t>
  </si>
  <si>
    <t>Переходы</t>
  </si>
  <si>
    <t>Конверия из посещения в бронирование</t>
  </si>
  <si>
    <t>как изменится прибыль</t>
  </si>
  <si>
    <t>Стоимость цели</t>
  </si>
  <si>
    <t>Маржа на продаже товаров</t>
  </si>
  <si>
    <t>Количество бронирований</t>
  </si>
  <si>
    <t>Практика  —</t>
  </si>
  <si>
    <t>↙                          ↘</t>
  </si>
  <si>
    <t>Общая конверсия из бронирований в клиетов</t>
  </si>
  <si>
    <t>Стоимость бронирования</t>
  </si>
  <si>
    <t>↙</t>
  </si>
  <si>
    <t>↘</t>
  </si>
  <si>
    <t>Стоимость консультации 1</t>
  </si>
  <si>
    <t>комплект</t>
  </si>
  <si>
    <t>Звонки</t>
  </si>
  <si>
    <t>при определённых изменениях</t>
  </si>
  <si>
    <t>Заявки</t>
  </si>
  <si>
    <t>Стоимость консультации 2</t>
  </si>
  <si>
    <t>Количество клиентов</t>
  </si>
  <si>
    <t>Стоимость консультации 3</t>
  </si>
  <si>
    <t>Вернувшиеся</t>
  </si>
  <si>
    <t>в процессе продажи.</t>
  </si>
  <si>
    <t>Новые клиенты</t>
  </si>
  <si>
    <t>↘                         ↙</t>
  </si>
  <si>
    <t>Переходы на сайт</t>
  </si>
  <si>
    <t>Выручка с консультаций</t>
  </si>
  <si>
    <t>Выручка с продажи</t>
  </si>
  <si>
    <t>Средний чек продажи</t>
  </si>
  <si>
    <t>Выручка с новых</t>
  </si>
  <si>
    <t>Коммуникации</t>
  </si>
  <si>
    <t>Выручка с вернувшихся</t>
  </si>
  <si>
    <t>Стоимость привлечения новых клиентов</t>
  </si>
  <si>
    <t>Бюджет на новых пользователей</t>
  </si>
  <si>
    <t>Записи на первый приём</t>
  </si>
  <si>
    <t>↙                        ↘</t>
  </si>
  <si>
    <t>Средняя стоимость клиента</t>
  </si>
  <si>
    <t>Средний чек</t>
  </si>
  <si>
    <t>Кол-во первых приёмов</t>
  </si>
  <si>
    <t>Месячная выручка</t>
  </si>
  <si>
    <t>Доход с продаж</t>
  </si>
  <si>
    <t>Средний чек на пациента</t>
  </si>
  <si>
    <t>Конверсия в коммуникацию</t>
  </si>
  <si>
    <t>Доход</t>
  </si>
  <si>
    <t>Маржа</t>
  </si>
  <si>
    <t>Оборот</t>
  </si>
  <si>
    <t>Прибыль</t>
  </si>
  <si>
    <t>ROMI</t>
  </si>
  <si>
    <t>Коммуникации (звонки+заявки)</t>
  </si>
  <si>
    <t>Сравнение двух воронок</t>
  </si>
  <si>
    <t>Текущая воронка</t>
  </si>
  <si>
    <t>Максимальная воронка</t>
  </si>
  <si>
    <t>Стоимость коммуникации</t>
  </si>
  <si>
    <t>Прогноз из общей воронки</t>
  </si>
  <si>
    <t xml:space="preserve">Ещё статьи о маркетинге, </t>
  </si>
  <si>
    <t>↘                        ↙</t>
  </si>
  <si>
    <t xml:space="preserve">продажах, управлении </t>
  </si>
  <si>
    <t>Конверсия в запись на первый приём</t>
  </si>
  <si>
    <t>Воронка продаж для SaaS по когорте по разным тарифам</t>
  </si>
  <si>
    <t>и личной продуктивности</t>
  </si>
  <si>
    <t>Воронка по тарифам за август 2017</t>
  </si>
  <si>
    <t>Кол–во записей на первый приём</t>
  </si>
  <si>
    <t>Регистрации</t>
  </si>
  <si>
    <t>Воронка по продавцам</t>
  </si>
  <si>
    <t>Клиенты (оплаты)</t>
  </si>
  <si>
    <t>Стоимость записи на первый приём</t>
  </si>
  <si>
    <t>↙        ↓         ↘</t>
  </si>
  <si>
    <t>Personal</t>
  </si>
  <si>
    <t>Personal (год)</t>
  </si>
  <si>
    <t>Business</t>
  </si>
  <si>
    <t>Business (год)</t>
  </si>
  <si>
    <t>Доля в оплатах первого месяца</t>
  </si>
  <si>
    <t>Воронка по продавцам за август 2017</t>
  </si>
  <si>
    <t>Конверсия в первый приём</t>
  </si>
  <si>
    <t>↙                     ↘</t>
  </si>
  <si>
    <t>↘                     ↙</t>
  </si>
  <si>
    <t>Стоимость тарифа</t>
  </si>
  <si>
    <t>Бронирования</t>
  </si>
  <si>
    <t>Клиенты</t>
  </si>
  <si>
    <t>Получено с клиентов за 1 месяц</t>
  </si>
  <si>
    <t>Ольга</t>
  </si>
  <si>
    <t>Надежда</t>
  </si>
  <si>
    <t>Марина</t>
  </si>
  <si>
    <t>Новичок</t>
  </si>
  <si>
    <t>Стоимость первого приёма</t>
  </si>
  <si>
    <t>Платят 2 месяц</t>
  </si>
  <si>
    <t>ё</t>
  </si>
  <si>
    <t>Средний чек на пациента (за серию приёмов)</t>
  </si>
  <si>
    <t>Доход с консультаций</t>
  </si>
  <si>
    <t>Клиентов на 2 месяц</t>
  </si>
  <si>
    <t>Средний чек первой продажи</t>
  </si>
  <si>
    <t>Повторные продажи</t>
  </si>
  <si>
    <t>Чистовой шаблон и другие</t>
  </si>
  <si>
    <t>Средний чек повторной продажи</t>
  </si>
  <si>
    <t>Доход с повторных продаж</t>
  </si>
  <si>
    <t>Общий доход с продаж</t>
  </si>
  <si>
    <t>Получено с клиентов за 2 месяц</t>
  </si>
  <si>
    <t>примеры на следующих</t>
  </si>
  <si>
    <t>Маржа с продаж</t>
  </si>
  <si>
    <t>ДРР (Доля расходов на рекламу)</t>
  </si>
  <si>
    <t>Доход с консультаций и продаж</t>
  </si>
  <si>
    <t>Платят 3 месяц</t>
  </si>
  <si>
    <t>Маржа с продаж и консультаций</t>
  </si>
  <si>
    <t>Клиентов на 3 месяц</t>
  </si>
  <si>
    <t>листах ↓↓↓</t>
  </si>
  <si>
    <t>↘                   ↙</t>
  </si>
  <si>
    <t>Получено с клиентов за 3 месяц</t>
  </si>
  <si>
    <t>Платят 4 месяц</t>
  </si>
  <si>
    <t>Клиентов на 4 месяц</t>
  </si>
  <si>
    <t>Получено с клиентов за 4 месяц</t>
  </si>
  <si>
    <t>Платят 5 месяц</t>
  </si>
  <si>
    <t>Клиентов на 5 месяц</t>
  </si>
  <si>
    <t>Маржа (после всех расходов, кроме рекламы)</t>
  </si>
  <si>
    <t>Получено с клиентов за 5 месяц</t>
  </si>
  <si>
    <t>Оплат по тарифам</t>
  </si>
  <si>
    <t>Доход минус все расходы, кроме рекламы</t>
  </si>
  <si>
    <t>Сумма оплат за 5 месяцев</t>
  </si>
  <si>
    <t>Всего оплат</t>
  </si>
  <si>
    <t>Выручка за 5 месяцев</t>
  </si>
  <si>
    <t>Затраты на рекламу</t>
  </si>
  <si>
    <t>% прибыли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</si>
</sst>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[$ ₽]"/>
    <numFmt numFmtId="165" formatCode="#,##0[$ руб.]"/>
    <numFmt numFmtId="166" formatCode="0.0%"/>
    <numFmt numFmtId="167" formatCode="#,##0.00[$ ₽]"/>
  </numFmts>
  <fonts count="28">
    <font>
      <sz val="10.0"/>
      <color rgb="FF000000"/>
      <name val="Arial"/>
    </font>
    <font>
      <b/>
    </font>
    <font>
      <b/>
      <sz val="18.0"/>
    </font>
    <font/>
    <font>
      <b/>
      <sz val="14.0"/>
      <name val="Arial"/>
    </font>
    <font>
      <i/>
    </font>
    <font>
      <u/>
      <color rgb="FF0000FF"/>
    </font>
    <font>
      <name val="Arial"/>
    </font>
    <font>
      <b/>
      <sz val="10.0"/>
    </font>
    <font>
      <b/>
      <sz val="14.0"/>
    </font>
    <font>
      <sz val="17.0"/>
      <color rgb="FF008000"/>
      <name val="Arial"/>
    </font>
    <font>
      <b/>
      <sz val="24.0"/>
    </font>
    <font>
      <b/>
      <sz val="10.0"/>
      <color rgb="FF38761D"/>
      <name val="Arial"/>
    </font>
    <font>
      <sz val="12.0"/>
      <name val="Arial"/>
    </font>
    <font>
      <u/>
      <color rgb="FF0000FF"/>
    </font>
    <font>
      <i/>
      <name val="Arial"/>
    </font>
    <font>
      <color rgb="FF000000"/>
      <name val="Arial"/>
    </font>
    <font>
      <sz val="10.0"/>
      <color rgb="FF008000"/>
      <name val="Arial"/>
    </font>
    <font>
      <color rgb="FF008000"/>
      <name val="Arial"/>
    </font>
    <font>
      <sz val="10.0"/>
      <color rgb="FF38761D"/>
      <name val="Arial"/>
    </font>
    <font>
      <i/>
      <color rgb="FF666666"/>
    </font>
    <font>
      <u/>
      <color rgb="FF0000FF"/>
    </font>
    <font>
      <b/>
      <name val="Arial"/>
    </font>
    <font>
      <b/>
      <u/>
      <color rgb="FF0000FF"/>
    </font>
    <font>
      <sz val="14.0"/>
      <color rgb="FF008000"/>
      <name val="Arial"/>
    </font>
    <font>
      <u/>
      <color rgb="FF3C78D8"/>
      <name val="Arial"/>
    </font>
    <font>
      <u/>
      <color rgb="FF3C78D8"/>
      <name val="Arial"/>
    </font>
    <font>
      <u/>
      <color rgb="FF3C78D8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FFFAEC"/>
        <bgColor rgb="FFFFFAE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5">
    <border/>
    <border>
      <left style="thin">
        <color rgb="FFF3F3F3"/>
      </left>
      <right style="thin">
        <color rgb="FFF3F3F3"/>
      </right>
      <top style="thin">
        <color rgb="FFF3F3F3"/>
      </top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top style="thin">
        <color rgb="FFF3F3F3"/>
      </top>
    </border>
    <border>
      <right style="thin">
        <color rgb="FFF3F3F3"/>
      </right>
      <top style="thin">
        <color rgb="FFF3F3F3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F3F3F3"/>
      </top>
      <bottom style="thin">
        <color rgb="FFF3F3F3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F3F3F3"/>
      </left>
      <top style="thin">
        <color rgb="FFF3F3F3"/>
      </top>
      <bottom style="thin">
        <color rgb="FFF3F3F3"/>
      </bottom>
    </border>
    <border>
      <left style="thin">
        <color rgb="FFF3F3F3"/>
      </left>
      <bottom style="thin">
        <color rgb="FFF3F3F3"/>
      </bottom>
    </border>
    <border>
      <bottom style="thin">
        <color rgb="FFF3F3F3"/>
      </bottom>
    </border>
    <border>
      <left style="thin">
        <color rgb="FFFFFAEC"/>
      </left>
      <right style="thin">
        <color rgb="FFFFFAEC"/>
      </right>
      <top style="thin">
        <color rgb="FFFFFAEC"/>
      </top>
      <bottom style="thin">
        <color rgb="FFFFFAEC"/>
      </bottom>
    </border>
    <border>
      <top style="thin">
        <color rgb="FFFFFFFF"/>
      </top>
      <bottom style="thin">
        <color rgb="FFFFFFFF"/>
      </bottom>
    </border>
    <border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right style="thin">
        <color rgb="FFF3F3F3"/>
      </right>
      <bottom style="thin">
        <color rgb="FFF3F3F3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999999"/>
      </left>
      <right style="thin">
        <color rgb="FFFFFFFF"/>
      </right>
      <top style="thin">
        <color rgb="FF999999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999999"/>
      </top>
      <bottom style="thin">
        <color rgb="FFFFFFFF"/>
      </bottom>
    </border>
    <border>
      <left style="thin">
        <color rgb="FFFFFFFF"/>
      </left>
      <right style="thin">
        <color rgb="FF999999"/>
      </right>
      <top style="thin">
        <color rgb="FF999999"/>
      </top>
      <bottom style="thin">
        <color rgb="FFFFFFFF"/>
      </bottom>
    </border>
    <border>
      <left style="thin">
        <color rgb="FF999999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999999"/>
      </right>
      <top style="thin">
        <color rgb="FFFFFFFF"/>
      </top>
      <bottom style="thin">
        <color rgb="FFFFFFFF"/>
      </bottom>
    </border>
    <border>
      <right/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999999"/>
      </left>
      <right style="thin">
        <color rgb="FFFFFFFF"/>
      </right>
      <top style="thin">
        <color rgb="FFFFFFFF"/>
      </top>
      <bottom style="thin">
        <color rgb="FF999999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999999"/>
      </bottom>
    </border>
    <border>
      <left style="thin">
        <color rgb="FFFFFFFF"/>
      </left>
      <right style="thin">
        <color rgb="FF999999"/>
      </right>
      <top style="thin">
        <color rgb="FFFFFFFF"/>
      </top>
      <bottom style="thin">
        <color rgb="FF999999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FCFFF1"/>
      </left>
      <right style="thin">
        <color rgb="FFFCFFF1"/>
      </right>
      <top style="thin">
        <color rgb="FFFCFFF1"/>
      </top>
      <bottom style="thin">
        <color rgb="FFFCFFF1"/>
      </bottom>
    </border>
    <border>
      <left style="thin">
        <color rgb="FFFCFFF1"/>
      </left>
      <top style="thin">
        <color rgb="FFFCFFF1"/>
      </top>
      <bottom style="thin">
        <color rgb="FFFCFFF1"/>
      </bottom>
    </border>
    <border>
      <top style="thin">
        <color rgb="FFFCFFF1"/>
      </top>
      <bottom style="thin">
        <color rgb="FFFCFFF1"/>
      </bottom>
    </border>
    <border>
      <right style="thin">
        <color rgb="FFFCFFF1"/>
      </right>
      <top style="thin">
        <color rgb="FFFCFFF1"/>
      </top>
      <bottom style="thin">
        <color rgb="FFFCFFF1"/>
      </bottom>
    </border>
    <border>
      <right style="thin">
        <color rgb="FFFFFFFF"/>
      </right>
      <top style="thin">
        <color rgb="FFFFFFFF"/>
      </top>
    </border>
  </borders>
  <cellStyleXfs count="1">
    <xf borderId="0" fillId="0" fontId="0" numFmtId="0" applyAlignment="1" applyFont="1"/>
  </cellStyleXfs>
  <cellXfs count="3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2" fontId="2" numFmtId="0" xfId="0" applyAlignment="1" applyBorder="1" applyFill="1" applyFont="1">
      <alignment readingOrder="0"/>
    </xf>
    <xf borderId="2" fillId="2" fontId="3" numFmtId="0" xfId="0" applyBorder="1" applyFont="1"/>
    <xf borderId="1" fillId="2" fontId="3" numFmtId="0" xfId="0" applyBorder="1" applyFont="1"/>
    <xf borderId="2" fillId="2" fontId="3" numFmtId="0" xfId="0" applyBorder="1" applyFont="1"/>
    <xf borderId="3" fillId="2" fontId="3" numFmtId="0" xfId="0" applyAlignment="1" applyBorder="1" applyFont="1">
      <alignment readingOrder="0"/>
    </xf>
    <xf borderId="0" fillId="0" fontId="3" numFmtId="0" xfId="0" applyFont="1"/>
    <xf borderId="4" fillId="0" fontId="3" numFmtId="0" xfId="0" applyBorder="1" applyFont="1"/>
    <xf borderId="0" fillId="2" fontId="3" numFmtId="0" xfId="0" applyAlignment="1" applyFont="1">
      <alignment readingOrder="0"/>
    </xf>
    <xf borderId="2" fillId="2" fontId="3" numFmtId="0" xfId="0" applyBorder="1" applyFont="1"/>
    <xf borderId="2" fillId="2" fontId="2" numFmtId="0" xfId="0" applyAlignment="1" applyBorder="1" applyFont="1">
      <alignment readingOrder="0"/>
    </xf>
    <xf borderId="5" fillId="0" fontId="3" numFmtId="0" xfId="0" applyBorder="1" applyFont="1"/>
    <xf borderId="1" fillId="2" fontId="3" numFmtId="0" xfId="0" applyAlignment="1" applyBorder="1" applyFont="1">
      <alignment readingOrder="0"/>
    </xf>
    <xf borderId="0" fillId="0" fontId="3" numFmtId="0" xfId="0" applyAlignment="1" applyFont="1">
      <alignment shrinkToFit="0" wrapText="1"/>
    </xf>
    <xf borderId="0" fillId="3" fontId="3" numFmtId="0" xfId="0" applyFill="1" applyFont="1"/>
    <xf borderId="6" fillId="0" fontId="3" numFmtId="0" xfId="0" applyBorder="1" applyFont="1"/>
    <xf borderId="0" fillId="0" fontId="1" numFmtId="0" xfId="0" applyAlignment="1" applyFont="1">
      <alignment horizontal="center" readingOrder="0" shrinkToFit="0" vertical="center" wrapText="1"/>
    </xf>
    <xf borderId="7" fillId="2" fontId="3" numFmtId="0" xfId="0" applyBorder="1" applyFont="1"/>
    <xf borderId="0" fillId="4" fontId="4" numFmtId="164" xfId="0" applyAlignment="1" applyFill="1" applyFont="1" applyNumberFormat="1">
      <alignment horizontal="center" readingOrder="0" vertical="bottom"/>
    </xf>
    <xf borderId="8" fillId="0" fontId="3" numFmtId="0" xfId="0" applyBorder="1" applyFont="1"/>
    <xf borderId="0" fillId="0" fontId="5" numFmtId="0" xfId="0" applyAlignment="1" applyFont="1">
      <alignment readingOrder="0" shrinkToFit="0" wrapText="1"/>
    </xf>
    <xf borderId="9" fillId="2" fontId="3" numFmtId="0" xfId="0" applyBorder="1" applyFont="1"/>
    <xf borderId="0" fillId="0" fontId="3" numFmtId="0" xfId="0" applyAlignment="1" applyFont="1">
      <alignment readingOrder="0" shrinkToFit="0" wrapText="1"/>
    </xf>
    <xf borderId="7" fillId="2" fontId="3" numFmtId="0" xfId="0" applyBorder="1" applyFont="1"/>
    <xf borderId="3" fillId="2" fontId="6" numFmtId="0" xfId="0" applyAlignment="1" applyBorder="1" applyFont="1">
      <alignment readingOrder="0"/>
    </xf>
    <xf borderId="0" fillId="0" fontId="7" numFmtId="165" xfId="0" applyAlignment="1" applyFont="1" applyNumberFormat="1">
      <alignment horizontal="center" vertical="bottom"/>
    </xf>
    <xf borderId="2" fillId="2" fontId="8" numFmtId="0" xfId="0" applyAlignment="1" applyBorder="1" applyFont="1">
      <alignment horizontal="center" readingOrder="0"/>
    </xf>
    <xf borderId="0" fillId="0" fontId="3" numFmtId="3" xfId="0" applyAlignment="1" applyFont="1" applyNumberFormat="1">
      <alignment readingOrder="0" shrinkToFit="0" wrapText="1"/>
    </xf>
    <xf borderId="2" fillId="2" fontId="3" numFmtId="0" xfId="0" applyAlignment="1" applyBorder="1" applyFont="1">
      <alignment readingOrder="0"/>
    </xf>
    <xf borderId="2" fillId="2" fontId="8" numFmtId="0" xfId="0" applyAlignment="1" applyBorder="1" applyFont="1">
      <alignment horizontal="center" readingOrder="0"/>
    </xf>
    <xf borderId="10" fillId="2" fontId="3" numFmtId="0" xfId="0" applyBorder="1" applyFont="1"/>
    <xf borderId="0" fillId="0" fontId="1" numFmtId="0" xfId="0" applyAlignment="1" applyFont="1">
      <alignment horizontal="center" readingOrder="0"/>
    </xf>
    <xf borderId="5" fillId="0" fontId="8" numFmtId="0" xfId="0" applyAlignment="1" applyBorder="1" applyFont="1">
      <alignment horizontal="center" readingOrder="0"/>
    </xf>
    <xf borderId="11" fillId="2" fontId="3" numFmtId="0" xfId="0" applyBorder="1" applyFont="1"/>
    <xf borderId="8" fillId="0" fontId="9" numFmtId="0" xfId="0" applyAlignment="1" applyBorder="1" applyFont="1">
      <alignment horizontal="center" readingOrder="0"/>
    </xf>
    <xf borderId="12" fillId="5" fontId="3" numFmtId="0" xfId="0" applyBorder="1" applyFill="1" applyFont="1"/>
    <xf borderId="13" fillId="0" fontId="3" numFmtId="0" xfId="0" applyBorder="1" applyFont="1"/>
    <xf borderId="9" fillId="2" fontId="3" numFmtId="0" xfId="0" applyBorder="1" applyFont="1"/>
    <xf borderId="6" fillId="0" fontId="9" numFmtId="0" xfId="0" applyAlignment="1" applyBorder="1" applyFont="1">
      <alignment horizontal="center" readingOrder="0"/>
    </xf>
    <xf borderId="0" fillId="0" fontId="3" numFmtId="9" xfId="0" applyAlignment="1" applyFont="1" applyNumberFormat="1">
      <alignment shrinkToFit="0" wrapText="1"/>
    </xf>
    <xf borderId="7" fillId="2" fontId="9" numFmtId="0" xfId="0" applyAlignment="1" applyBorder="1" applyFont="1">
      <alignment horizontal="center" readingOrder="0"/>
    </xf>
    <xf borderId="0" fillId="0" fontId="3" numFmtId="9" xfId="0" applyAlignment="1" applyFont="1" applyNumberFormat="1">
      <alignment readingOrder="0" shrinkToFit="0" wrapText="1"/>
    </xf>
    <xf borderId="12" fillId="5" fontId="3" numFmtId="0" xfId="0" applyAlignment="1" applyBorder="1" applyFont="1">
      <alignment readingOrder="0"/>
    </xf>
    <xf borderId="9" fillId="2" fontId="9" numFmtId="0" xfId="0" applyAlignment="1" applyBorder="1" applyFont="1">
      <alignment horizontal="center" readingOrder="0"/>
    </xf>
    <xf borderId="0" fillId="0" fontId="3" numFmtId="164" xfId="0" applyFont="1" applyNumberFormat="1"/>
    <xf borderId="12" fillId="5" fontId="3" numFmtId="0" xfId="0" applyBorder="1" applyFont="1"/>
    <xf borderId="0" fillId="0" fontId="10" numFmtId="0" xfId="0" applyAlignment="1" applyFont="1">
      <alignment horizontal="center"/>
    </xf>
    <xf borderId="9" fillId="2" fontId="3" numFmtId="0" xfId="0" applyAlignment="1" applyBorder="1" applyFont="1">
      <alignment vertical="center"/>
    </xf>
    <xf borderId="2" fillId="2" fontId="9" numFmtId="0" xfId="0" applyAlignment="1" applyBorder="1" applyFont="1">
      <alignment horizontal="center" readingOrder="0"/>
    </xf>
    <xf borderId="0" fillId="0" fontId="3" numFmtId="0" xfId="0" applyAlignment="1" applyFont="1">
      <alignment vertical="center"/>
    </xf>
    <xf borderId="1" fillId="2" fontId="3" numFmtId="0" xfId="0" applyAlignment="1" applyBorder="1" applyFont="1">
      <alignment shrinkToFit="0" vertical="top" wrapText="1"/>
    </xf>
    <xf borderId="0" fillId="0" fontId="5" numFmtId="0" xfId="0" applyAlignment="1" applyFont="1">
      <alignment shrinkToFit="0" wrapText="1"/>
    </xf>
    <xf borderId="1" fillId="2" fontId="11" numFmtId="0" xfId="0" applyAlignment="1" applyBorder="1" applyFont="1">
      <alignment readingOrder="0" shrinkToFit="0" vertical="top" wrapText="1"/>
    </xf>
    <xf borderId="0" fillId="0" fontId="3" numFmtId="165" xfId="0" applyFont="1" applyNumberFormat="1"/>
    <xf borderId="2" fillId="2" fontId="3" numFmtId="0" xfId="0" applyAlignment="1" applyBorder="1" applyFont="1">
      <alignment shrinkToFit="0" vertical="top" wrapText="1"/>
    </xf>
    <xf borderId="0" fillId="0" fontId="7" numFmtId="0" xfId="0" applyAlignment="1" applyFont="1">
      <alignment horizontal="right" readingOrder="0" vertical="center"/>
    </xf>
    <xf borderId="5" fillId="0" fontId="3" numFmtId="0" xfId="0" applyAlignment="1" applyBorder="1" applyFont="1">
      <alignment readingOrder="0" shrinkToFit="0" vertical="top" wrapText="1"/>
    </xf>
    <xf borderId="0" fillId="6" fontId="12" numFmtId="164" xfId="0" applyAlignment="1" applyFill="1" applyFont="1" applyNumberFormat="1">
      <alignment horizontal="center" readingOrder="0" vertical="center"/>
    </xf>
    <xf borderId="8" fillId="0" fontId="3" numFmtId="0" xfId="0" applyAlignment="1" applyBorder="1" applyFont="1">
      <alignment readingOrder="0" shrinkToFit="0" vertical="top" wrapText="1"/>
    </xf>
    <xf borderId="0" fillId="0" fontId="7" numFmtId="0" xfId="0" applyAlignment="1" applyFont="1">
      <alignment vertical="center"/>
    </xf>
    <xf borderId="6" fillId="0" fontId="3" numFmtId="0" xfId="0" applyAlignment="1" applyBorder="1" applyFont="1">
      <alignment readingOrder="0" shrinkToFit="0" vertical="top" wrapText="1"/>
    </xf>
    <xf borderId="7" fillId="2" fontId="3" numFmtId="0" xfId="0" applyAlignment="1" applyBorder="1" applyFont="1">
      <alignment shrinkToFit="0" vertical="top" wrapText="1"/>
    </xf>
    <xf borderId="0" fillId="0" fontId="13" numFmtId="3" xfId="0" applyAlignment="1" applyFont="1" applyNumberFormat="1">
      <alignment horizontal="center" readingOrder="0" vertical="bottom"/>
    </xf>
    <xf borderId="9" fillId="2" fontId="3" numFmtId="0" xfId="0" applyAlignment="1" applyBorder="1" applyFont="1">
      <alignment shrinkToFit="0" vertical="top" wrapText="1"/>
    </xf>
    <xf borderId="12" fillId="5" fontId="14" numFmtId="0" xfId="0" applyBorder="1" applyFont="1"/>
    <xf borderId="7" fillId="2" fontId="3" numFmtId="0" xfId="0" applyAlignment="1" applyBorder="1" applyFont="1">
      <alignment shrinkToFit="0" vertical="top" wrapText="1"/>
    </xf>
    <xf borderId="9" fillId="2" fontId="7" numFmtId="0" xfId="0" applyAlignment="1" applyBorder="1" applyFont="1">
      <alignment vertical="center"/>
    </xf>
    <xf borderId="0" fillId="6" fontId="7" numFmtId="166" xfId="0" applyAlignment="1" applyFont="1" applyNumberFormat="1">
      <alignment horizontal="center" vertical="bottom"/>
    </xf>
    <xf borderId="2" fillId="2" fontId="3" numFmtId="0" xfId="0" applyAlignment="1" applyBorder="1" applyFont="1">
      <alignment readingOrder="0" shrinkToFit="0" vertical="top" wrapText="1"/>
    </xf>
    <xf borderId="0" fillId="6" fontId="7" numFmtId="164" xfId="0" applyAlignment="1" applyFont="1" applyNumberFormat="1">
      <alignment horizontal="center" readingOrder="0" vertical="center"/>
    </xf>
    <xf borderId="0" fillId="0" fontId="3" numFmtId="164" xfId="0" applyAlignment="1" applyFont="1" applyNumberFormat="1">
      <alignment shrinkToFit="0" wrapText="1"/>
    </xf>
    <xf borderId="9" fillId="2" fontId="15" numFmtId="164" xfId="0" applyAlignment="1" applyBorder="1" applyFont="1" applyNumberFormat="1">
      <alignment horizontal="right" readingOrder="0" vertical="center"/>
    </xf>
    <xf borderId="0" fillId="0" fontId="3" numFmtId="3" xfId="0" applyFont="1" applyNumberFormat="1"/>
    <xf borderId="0" fillId="0" fontId="15" numFmtId="164" xfId="0" applyAlignment="1" applyFont="1" applyNumberFormat="1">
      <alignment horizontal="right" readingOrder="0" vertical="center"/>
    </xf>
    <xf borderId="0" fillId="0" fontId="1" numFmtId="0" xfId="0" applyAlignment="1" applyFont="1">
      <alignment readingOrder="0" shrinkToFit="0" wrapText="1"/>
    </xf>
    <xf borderId="0" fillId="0" fontId="7" numFmtId="164" xfId="0" applyAlignment="1" applyFont="1" applyNumberFormat="1">
      <alignment horizontal="right" readingOrder="0" vertical="center"/>
    </xf>
    <xf borderId="0" fillId="0" fontId="1" numFmtId="164" xfId="0" applyAlignment="1" applyFont="1" applyNumberFormat="1">
      <alignment readingOrder="0" shrinkToFit="0" wrapText="1"/>
    </xf>
    <xf borderId="2" fillId="2" fontId="3" numFmtId="0" xfId="0" applyAlignment="1" applyBorder="1" applyFont="1">
      <alignment readingOrder="0"/>
    </xf>
    <xf borderId="14" fillId="2" fontId="3" numFmtId="0" xfId="0" applyBorder="1" applyFont="1"/>
    <xf borderId="0" fillId="0" fontId="7" numFmtId="3" xfId="0" applyAlignment="1" applyFont="1" applyNumberFormat="1">
      <alignment horizontal="center" readingOrder="0" vertical="center"/>
    </xf>
    <xf borderId="14" fillId="2" fontId="3" numFmtId="0" xfId="0" applyAlignment="1" applyBorder="1" applyFont="1">
      <alignment vertical="center"/>
    </xf>
    <xf borderId="0" fillId="7" fontId="7" numFmtId="164" xfId="0" applyAlignment="1" applyFill="1" applyFont="1" applyNumberFormat="1">
      <alignment horizontal="center" vertical="bottom"/>
    </xf>
    <xf borderId="5" fillId="0" fontId="3" numFmtId="0" xfId="0" applyAlignment="1" applyBorder="1" applyFont="1">
      <alignment vertical="center"/>
    </xf>
    <xf borderId="0" fillId="0" fontId="3" numFmtId="166" xfId="0" applyFont="1" applyNumberFormat="1"/>
    <xf borderId="6" fillId="0" fontId="3" numFmtId="0" xfId="0" applyAlignment="1" applyBorder="1" applyFont="1">
      <alignment vertical="center"/>
    </xf>
    <xf borderId="0" fillId="0" fontId="3" numFmtId="9" xfId="0" applyAlignment="1" applyFont="1" applyNumberFormat="1">
      <alignment readingOrder="0"/>
    </xf>
    <xf borderId="6" fillId="0" fontId="7" numFmtId="0" xfId="0" applyAlignment="1" applyBorder="1" applyFont="1">
      <alignment horizontal="right" readingOrder="0" vertical="center"/>
    </xf>
    <xf borderId="0" fillId="0" fontId="7" numFmtId="164" xfId="0" applyAlignment="1" applyFont="1" applyNumberFormat="1">
      <alignment vertical="center"/>
    </xf>
    <xf borderId="0" fillId="0" fontId="3" numFmtId="0" xfId="0" applyAlignment="1" applyFont="1">
      <alignment readingOrder="0"/>
    </xf>
    <xf borderId="6" fillId="6" fontId="12" numFmtId="164" xfId="0" applyAlignment="1" applyBorder="1" applyFont="1" applyNumberFormat="1">
      <alignment horizontal="center" readingOrder="0" vertical="center"/>
    </xf>
    <xf borderId="6" fillId="0" fontId="7" numFmtId="0" xfId="0" applyAlignment="1" applyBorder="1" applyFont="1">
      <alignment vertical="center"/>
    </xf>
    <xf borderId="0" fillId="0" fontId="10" numFmtId="0" xfId="0" applyAlignment="1" applyFont="1">
      <alignment horizontal="center" vertical="bottom"/>
    </xf>
    <xf borderId="8" fillId="0" fontId="7" numFmtId="0" xfId="0" applyAlignment="1" applyBorder="1" applyFont="1">
      <alignment vertical="center"/>
    </xf>
    <xf borderId="9" fillId="2" fontId="15" numFmtId="0" xfId="0" applyAlignment="1" applyBorder="1" applyFont="1">
      <alignment horizontal="right" readingOrder="0" vertical="center"/>
    </xf>
    <xf borderId="7" fillId="2" fontId="7" numFmtId="0" xfId="0" applyAlignment="1" applyBorder="1" applyFont="1">
      <alignment readingOrder="0" shrinkToFit="0" vertical="top" wrapText="1"/>
    </xf>
    <xf borderId="0" fillId="0" fontId="15" numFmtId="0" xfId="0" applyAlignment="1" applyFont="1">
      <alignment horizontal="right" readingOrder="0" vertical="center"/>
    </xf>
    <xf borderId="2" fillId="2" fontId="7" numFmtId="0" xfId="0" applyAlignment="1" applyBorder="1" applyFont="1">
      <alignment vertical="center"/>
    </xf>
    <xf borderId="0" fillId="0" fontId="3" numFmtId="0" xfId="0" applyAlignment="1" applyFont="1">
      <alignment horizontal="center" readingOrder="0"/>
    </xf>
    <xf borderId="2" fillId="2" fontId="16" numFmtId="0" xfId="0" applyAlignment="1" applyBorder="1" applyFont="1">
      <alignment horizontal="left" readingOrder="0"/>
    </xf>
    <xf borderId="14" fillId="2" fontId="7" numFmtId="0" xfId="0" applyAlignment="1" applyBorder="1" applyFont="1">
      <alignment vertical="center"/>
    </xf>
    <xf borderId="0" fillId="0" fontId="3" numFmtId="10" xfId="0" applyFont="1" applyNumberFormat="1"/>
    <xf borderId="5" fillId="0" fontId="7" numFmtId="0" xfId="0" applyAlignment="1" applyBorder="1" applyFont="1">
      <alignment vertical="center"/>
    </xf>
    <xf borderId="0" fillId="6" fontId="7" numFmtId="166" xfId="0" applyAlignment="1" applyFont="1" applyNumberFormat="1">
      <alignment horizontal="center" readingOrder="0" vertical="center"/>
    </xf>
    <xf borderId="0" fillId="0" fontId="13" numFmtId="1" xfId="0" applyAlignment="1" applyFont="1" applyNumberFormat="1">
      <alignment horizontal="center" readingOrder="0" vertical="bottom"/>
    </xf>
    <xf borderId="6" fillId="0" fontId="7" numFmtId="164" xfId="0" applyAlignment="1" applyBorder="1" applyFont="1" applyNumberFormat="1">
      <alignment horizontal="center" readingOrder="0" vertical="center"/>
    </xf>
    <xf borderId="15" fillId="2" fontId="3" numFmtId="0" xfId="0" applyBorder="1" applyFont="1"/>
    <xf borderId="6" fillId="6" fontId="7" numFmtId="164" xfId="0" applyAlignment="1" applyBorder="1" applyFont="1" applyNumberFormat="1">
      <alignment horizontal="center" readingOrder="0" vertical="center"/>
    </xf>
    <xf borderId="9" fillId="2" fontId="3" numFmtId="0" xfId="0" applyAlignment="1" applyBorder="1" applyFont="1">
      <alignment readingOrder="0" vertical="center"/>
    </xf>
    <xf borderId="0" fillId="0" fontId="3" numFmtId="0" xfId="0" applyAlignment="1" applyFont="1">
      <alignment readingOrder="0" vertical="center"/>
    </xf>
    <xf borderId="0" fillId="0" fontId="5" numFmtId="0" xfId="0" applyAlignment="1" applyFont="1">
      <alignment readingOrder="0"/>
    </xf>
    <xf borderId="14" fillId="2" fontId="15" numFmtId="164" xfId="0" applyAlignment="1" applyBorder="1" applyFont="1" applyNumberFormat="1">
      <alignment horizontal="right" readingOrder="0" vertical="center"/>
    </xf>
    <xf borderId="0" fillId="0" fontId="3" numFmtId="3" xfId="0" applyAlignment="1" applyFont="1" applyNumberFormat="1">
      <alignment horizontal="center" readingOrder="0" vertical="center"/>
    </xf>
    <xf borderId="5" fillId="0" fontId="15" numFmtId="164" xfId="0" applyAlignment="1" applyBorder="1" applyFont="1" applyNumberFormat="1">
      <alignment horizontal="right" readingOrder="0" vertical="center"/>
    </xf>
    <xf borderId="0" fillId="0" fontId="17" numFmtId="0" xfId="0" applyAlignment="1" applyFont="1">
      <alignment horizontal="center" readingOrder="0" vertical="bottom"/>
    </xf>
    <xf borderId="6" fillId="0" fontId="15" numFmtId="164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horizontal="right" readingOrder="0" vertical="center"/>
    </xf>
    <xf borderId="6" fillId="0" fontId="7" numFmtId="164" xfId="0" applyAlignment="1" applyBorder="1" applyFont="1" applyNumberFormat="1">
      <alignment horizontal="right" readingOrder="0" vertical="center"/>
    </xf>
    <xf borderId="0" fillId="7" fontId="7" numFmtId="164" xfId="0" applyAlignment="1" applyFont="1" applyNumberFormat="1">
      <alignment horizontal="center" readingOrder="0" vertical="bottom"/>
    </xf>
    <xf borderId="6" fillId="6" fontId="7" numFmtId="3" xfId="0" applyAlignment="1" applyBorder="1" applyFont="1" applyNumberFormat="1">
      <alignment horizontal="center" readingOrder="0" vertical="center"/>
    </xf>
    <xf borderId="0" fillId="0" fontId="7" numFmtId="166" xfId="0" applyAlignment="1" applyFont="1" applyNumberFormat="1">
      <alignment horizontal="center" readingOrder="0" vertical="center"/>
    </xf>
    <xf borderId="6" fillId="0" fontId="7" numFmtId="164" xfId="0" applyAlignment="1" applyBorder="1" applyFont="1" applyNumberFormat="1">
      <alignment vertical="center"/>
    </xf>
    <xf borderId="0" fillId="0" fontId="3" numFmtId="0" xfId="0" applyAlignment="1" applyFont="1">
      <alignment horizontal="left" readingOrder="0" vertical="center"/>
    </xf>
    <xf borderId="9" fillId="2" fontId="7" numFmtId="0" xfId="0" applyAlignment="1" applyBorder="1" applyFont="1">
      <alignment horizontal="right" readingOrder="0" vertical="center"/>
    </xf>
    <xf borderId="6" fillId="0" fontId="7" numFmtId="3" xfId="0" applyAlignment="1" applyBorder="1" applyFont="1" applyNumberFormat="1">
      <alignment horizontal="center" readingOrder="0" vertical="center"/>
    </xf>
    <xf borderId="8" fillId="0" fontId="7" numFmtId="164" xfId="0" applyAlignment="1" applyBorder="1" applyFont="1" applyNumberFormat="1">
      <alignment vertical="center"/>
    </xf>
    <xf borderId="0" fillId="0" fontId="7" numFmtId="3" xfId="0" applyAlignment="1" applyFont="1" applyNumberFormat="1">
      <alignment horizontal="center" vertical="center"/>
    </xf>
    <xf borderId="0" fillId="0" fontId="15" numFmtId="164" xfId="0" applyAlignment="1" applyFont="1" applyNumberFormat="1">
      <alignment horizontal="center" vertical="center"/>
    </xf>
    <xf borderId="0" fillId="0" fontId="17" numFmtId="0" xfId="0" applyAlignment="1" applyFont="1">
      <alignment horizontal="center" vertical="bottom"/>
    </xf>
    <xf borderId="0" fillId="0" fontId="7" numFmtId="3" xfId="0" applyAlignment="1" applyFont="1" applyNumberFormat="1">
      <alignment horizontal="center" vertical="center"/>
    </xf>
    <xf borderId="0" fillId="6" fontId="7" numFmtId="9" xfId="0" applyAlignment="1" applyFont="1" applyNumberFormat="1">
      <alignment horizontal="center" readingOrder="0" vertical="center"/>
    </xf>
    <xf borderId="2" fillId="2" fontId="7" numFmtId="164" xfId="0" applyAlignment="1" applyBorder="1" applyFont="1" applyNumberFormat="1">
      <alignment vertical="center"/>
    </xf>
    <xf borderId="0" fillId="0" fontId="10" numFmtId="0" xfId="0" applyAlignment="1" applyFont="1">
      <alignment horizontal="center" vertical="center"/>
    </xf>
    <xf borderId="6" fillId="0" fontId="17" numFmtId="0" xfId="0" applyAlignment="1" applyBorder="1" applyFont="1">
      <alignment horizontal="center" vertical="bottom"/>
    </xf>
    <xf borderId="0" fillId="0" fontId="13" numFmtId="166" xfId="0" applyAlignment="1" applyFont="1" applyNumberFormat="1">
      <alignment horizontal="center" readingOrder="0" vertical="bottom"/>
    </xf>
    <xf borderId="0" fillId="0" fontId="7" numFmtId="167" xfId="0" applyAlignment="1" applyFont="1" applyNumberFormat="1">
      <alignment vertical="center"/>
    </xf>
    <xf borderId="14" fillId="2" fontId="15" numFmtId="0" xfId="0" applyAlignment="1" applyBorder="1" applyFont="1">
      <alignment horizontal="right" readingOrder="0" vertical="center"/>
    </xf>
    <xf borderId="0" fillId="0" fontId="7" numFmtId="0" xfId="0" applyAlignment="1" applyFont="1">
      <alignment horizontal="right" readingOrder="0" vertical="center"/>
    </xf>
    <xf borderId="5" fillId="0" fontId="15" numFmtId="0" xfId="0" applyAlignment="1" applyBorder="1" applyFont="1">
      <alignment horizontal="right" readingOrder="0" vertical="center"/>
    </xf>
    <xf borderId="6" fillId="0" fontId="15" numFmtId="0" xfId="0" applyAlignment="1" applyBorder="1" applyFont="1">
      <alignment horizontal="right" readingOrder="0" vertical="center"/>
    </xf>
    <xf borderId="0" fillId="6" fontId="18" numFmtId="164" xfId="0" applyAlignment="1" applyFont="1" applyNumberFormat="1">
      <alignment horizontal="center" readingOrder="0" vertical="center"/>
    </xf>
    <xf borderId="6" fillId="0" fontId="3" numFmtId="0" xfId="0" applyAlignment="1" applyBorder="1" applyFont="1">
      <alignment horizontal="right" readingOrder="0" vertical="center"/>
    </xf>
    <xf borderId="0" fillId="0" fontId="12" numFmtId="164" xfId="0" applyAlignment="1" applyFont="1" applyNumberFormat="1">
      <alignment horizontal="center" readingOrder="0" vertical="center"/>
    </xf>
    <xf borderId="0" fillId="6" fontId="10" numFmtId="164" xfId="0" applyAlignment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 readingOrder="0" vertical="center"/>
    </xf>
    <xf borderId="0" fillId="0" fontId="7" numFmtId="164" xfId="0" applyAlignment="1" applyFont="1" applyNumberFormat="1">
      <alignment horizontal="center" readingOrder="0" vertical="center"/>
    </xf>
    <xf borderId="6" fillId="0" fontId="3" numFmtId="0" xfId="0" applyAlignment="1" applyBorder="1" applyFont="1">
      <alignment horizontal="left" readingOrder="0" vertical="center"/>
    </xf>
    <xf borderId="6" fillId="6" fontId="7" numFmtId="166" xfId="0" applyAlignment="1" applyBorder="1" applyFont="1" applyNumberFormat="1">
      <alignment horizontal="center" readingOrder="0" vertical="center"/>
    </xf>
    <xf borderId="0" fillId="0" fontId="19" numFmtId="9" xfId="0" applyAlignment="1" applyFont="1" applyNumberFormat="1">
      <alignment horizontal="center" readingOrder="0" vertical="center"/>
    </xf>
    <xf borderId="8" fillId="0" fontId="3" numFmtId="0" xfId="0" applyAlignment="1" applyBorder="1" applyFont="1">
      <alignment horizontal="left" readingOrder="0" vertical="center"/>
    </xf>
    <xf borderId="6" fillId="0" fontId="3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left" readingOrder="0" vertical="center"/>
    </xf>
    <xf borderId="1" fillId="2" fontId="3" numFmtId="0" xfId="0" applyAlignment="1" applyBorder="1" applyFont="1">
      <alignment readingOrder="0"/>
    </xf>
    <xf borderId="6" fillId="0" fontId="10" numFmtId="0" xfId="0" applyAlignment="1" applyBorder="1" applyFont="1">
      <alignment horizontal="center" vertical="center"/>
    </xf>
    <xf borderId="6" fillId="0" fontId="7" numFmtId="3" xfId="0" applyAlignment="1" applyBorder="1" applyFont="1" applyNumberFormat="1">
      <alignment horizontal="center" vertical="center"/>
    </xf>
    <xf borderId="8" fillId="0" fontId="10" numFmtId="0" xfId="0" applyAlignment="1" applyBorder="1" applyFont="1">
      <alignment horizontal="center" vertical="center"/>
    </xf>
    <xf borderId="6" fillId="0" fontId="15" numFmtId="164" xfId="0" applyAlignment="1" applyBorder="1" applyFont="1" applyNumberFormat="1">
      <alignment horizontal="center" vertical="center"/>
    </xf>
    <xf borderId="6" fillId="8" fontId="7" numFmtId="166" xfId="0" applyAlignment="1" applyBorder="1" applyFill="1" applyFont="1" applyNumberFormat="1">
      <alignment horizontal="center" readingOrder="0" vertical="center"/>
    </xf>
    <xf borderId="16" fillId="0" fontId="7" numFmtId="0" xfId="0" applyAlignment="1" applyBorder="1" applyFont="1">
      <alignment vertical="center"/>
    </xf>
    <xf borderId="16" fillId="0" fontId="3" numFmtId="0" xfId="0" applyAlignment="1" applyBorder="1" applyFont="1">
      <alignment horizontal="right" readingOrder="0" vertical="center"/>
    </xf>
    <xf borderId="16" fillId="0" fontId="7" numFmtId="3" xfId="0" applyAlignment="1" applyBorder="1" applyFont="1" applyNumberFormat="1">
      <alignment horizontal="center" vertical="center"/>
    </xf>
    <xf borderId="16" fillId="0" fontId="15" numFmtId="164" xfId="0" applyAlignment="1" applyBorder="1" applyFont="1" applyNumberFormat="1">
      <alignment horizontal="center" vertical="center"/>
    </xf>
    <xf borderId="8" fillId="0" fontId="15" numFmtId="164" xfId="0" applyAlignment="1" applyBorder="1" applyFont="1" applyNumberFormat="1">
      <alignment horizontal="center" vertical="center"/>
    </xf>
    <xf borderId="2" fillId="2" fontId="15" numFmtId="164" xfId="0" applyAlignment="1" applyBorder="1" applyFont="1" applyNumberFormat="1">
      <alignment horizontal="center" vertical="center"/>
    </xf>
    <xf borderId="12" fillId="5" fontId="3" numFmtId="0" xfId="0" applyBorder="1" applyFont="1"/>
    <xf borderId="6" fillId="0" fontId="7" numFmtId="3" xfId="0" applyAlignment="1" applyBorder="1" applyFont="1" applyNumberFormat="1">
      <alignment horizontal="right" readingOrder="0" vertical="center"/>
    </xf>
    <xf borderId="6" fillId="0" fontId="7" numFmtId="164" xfId="0" applyAlignment="1" applyBorder="1" applyFont="1" applyNumberFormat="1">
      <alignment horizontal="center" vertical="center"/>
    </xf>
    <xf borderId="6" fillId="0" fontId="15" numFmtId="3" xfId="0" applyAlignment="1" applyBorder="1" applyFont="1" applyNumberFormat="1">
      <alignment horizontal="center" readingOrder="0" vertical="center"/>
    </xf>
    <xf borderId="8" fillId="0" fontId="15" numFmtId="3" xfId="0" applyAlignment="1" applyBorder="1" applyFont="1" applyNumberFormat="1">
      <alignment horizontal="center" readingOrder="0" vertical="center"/>
    </xf>
    <xf borderId="6" fillId="0" fontId="7" numFmtId="3" xfId="0" applyAlignment="1" applyBorder="1" applyFont="1" applyNumberFormat="1">
      <alignment horizontal="center" vertical="center"/>
    </xf>
    <xf borderId="6" fillId="0" fontId="3" numFmtId="0" xfId="0" applyAlignment="1" applyBorder="1" applyFont="1">
      <alignment readingOrder="0" vertical="center"/>
    </xf>
    <xf borderId="6" fillId="0" fontId="3" numFmtId="3" xfId="0" applyAlignment="1" applyBorder="1" applyFont="1" applyNumberFormat="1">
      <alignment horizontal="center" readingOrder="0" vertical="center"/>
    </xf>
    <xf borderId="8" fillId="0" fontId="5" numFmtId="0" xfId="0" applyAlignment="1" applyBorder="1" applyFont="1">
      <alignment readingOrder="0" vertical="center"/>
    </xf>
    <xf borderId="17" fillId="0" fontId="20" numFmtId="0" xfId="0" applyAlignment="1" applyBorder="1" applyFont="1">
      <alignment readingOrder="0" vertical="center"/>
    </xf>
    <xf borderId="18" fillId="0" fontId="7" numFmtId="0" xfId="0" applyAlignment="1" applyBorder="1" applyFont="1">
      <alignment horizontal="right" readingOrder="0" vertical="center"/>
    </xf>
    <xf borderId="18" fillId="0" fontId="17" numFmtId="0" xfId="0" applyAlignment="1" applyBorder="1" applyFont="1">
      <alignment horizontal="center" vertical="bottom"/>
    </xf>
    <xf borderId="19" fillId="0" fontId="7" numFmtId="3" xfId="0" applyAlignment="1" applyBorder="1" applyFont="1" applyNumberFormat="1">
      <alignment horizontal="center" vertical="center"/>
    </xf>
    <xf borderId="13" fillId="0" fontId="7" numFmtId="3" xfId="0" applyAlignment="1" applyBorder="1" applyFont="1" applyNumberFormat="1">
      <alignment horizontal="center" vertical="center"/>
    </xf>
    <xf borderId="2" fillId="2" fontId="7" numFmtId="3" xfId="0" applyAlignment="1" applyBorder="1" applyFont="1" applyNumberFormat="1">
      <alignment horizontal="center" vertical="center"/>
    </xf>
    <xf borderId="12" fillId="5" fontId="3" numFmtId="0" xfId="0" applyAlignment="1" applyBorder="1" applyFont="1">
      <alignment readingOrder="0"/>
    </xf>
    <xf borderId="6" fillId="0" fontId="7" numFmtId="3" xfId="0" applyAlignment="1" applyBorder="1" applyFont="1" applyNumberFormat="1">
      <alignment horizontal="right" vertical="center"/>
    </xf>
    <xf borderId="6" fillId="6" fontId="7" numFmtId="9" xfId="0" applyAlignment="1" applyBorder="1" applyFont="1" applyNumberFormat="1">
      <alignment horizontal="center" readingOrder="0" vertical="center"/>
    </xf>
    <xf borderId="6" fillId="0" fontId="10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20" fillId="0" fontId="3" numFmtId="0" xfId="0" applyAlignment="1" applyBorder="1" applyFont="1">
      <alignment vertical="center"/>
    </xf>
    <xf borderId="21" fillId="0" fontId="10" numFmtId="0" xfId="0" applyAlignment="1" applyBorder="1" applyFont="1">
      <alignment horizontal="center" vertical="center"/>
    </xf>
    <xf borderId="13" fillId="0" fontId="10" numFmtId="0" xfId="0" applyAlignment="1" applyBorder="1" applyFont="1">
      <alignment horizontal="center" vertical="center"/>
    </xf>
    <xf borderId="2" fillId="2" fontId="10" numFmtId="0" xfId="0" applyAlignment="1" applyBorder="1" applyFont="1">
      <alignment horizontal="center" vertical="center"/>
    </xf>
    <xf borderId="12" fillId="5" fontId="3" numFmtId="0" xfId="0" applyAlignment="1" applyBorder="1" applyFont="1">
      <alignment vertical="center"/>
    </xf>
    <xf borderId="6" fillId="0" fontId="7" numFmtId="9" xfId="0" applyAlignment="1" applyBorder="1" applyFont="1" applyNumberFormat="1">
      <alignment horizontal="center" readingOrder="0" vertical="center"/>
    </xf>
    <xf borderId="1" fillId="2" fontId="3" numFmtId="0" xfId="0" applyAlignment="1" applyBorder="1" applyFont="1">
      <alignment horizontal="center" readingOrder="0" vertical="center"/>
    </xf>
    <xf borderId="8" fillId="0" fontId="10" numFmtId="0" xfId="0" applyAlignment="1" applyBorder="1" applyFont="1">
      <alignment horizontal="center" vertical="center"/>
    </xf>
    <xf borderId="9" fillId="2" fontId="21" numFmtId="0" xfId="0" applyBorder="1" applyFont="1"/>
    <xf borderId="14" fillId="0" fontId="3" numFmtId="0" xfId="0" applyBorder="1" applyFont="1"/>
    <xf borderId="1" fillId="2" fontId="3" numFmtId="0" xfId="0" applyBorder="1" applyFont="1"/>
    <xf borderId="21" fillId="0" fontId="15" numFmtId="164" xfId="0" applyAlignment="1" applyBorder="1" applyFont="1" applyNumberFormat="1">
      <alignment horizontal="center" vertical="center"/>
    </xf>
    <xf borderId="2" fillId="2" fontId="3" numFmtId="0" xfId="0" applyAlignment="1" applyBorder="1" applyFont="1">
      <alignment horizontal="center" readingOrder="0" vertical="center"/>
    </xf>
    <xf borderId="13" fillId="0" fontId="15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0" fontId="7" numFmtId="0" xfId="0" applyAlignment="1" applyFont="1">
      <alignment vertical="bottom"/>
    </xf>
    <xf borderId="12" fillId="5" fontId="7" numFmtId="0" xfId="0" applyAlignment="1" applyBorder="1" applyFont="1">
      <alignment vertical="center"/>
    </xf>
    <xf borderId="0" fillId="0" fontId="22" numFmtId="0" xfId="0" applyAlignment="1" applyFont="1">
      <alignment horizontal="center" shrinkToFit="0" vertical="bottom" wrapText="0"/>
    </xf>
    <xf borderId="12" fillId="5" fontId="16" numFmtId="0" xfId="0" applyAlignment="1" applyBorder="1" applyFont="1">
      <alignment horizontal="left" readingOrder="0"/>
    </xf>
    <xf borderId="0" fillId="0" fontId="22" numFmtId="0" xfId="0" applyAlignment="1" applyFont="1">
      <alignment horizontal="center" readingOrder="0" shrinkToFit="0" vertical="bottom" wrapText="0"/>
    </xf>
    <xf borderId="14" fillId="2" fontId="7" numFmtId="0" xfId="0" applyAlignment="1" applyBorder="1" applyFont="1">
      <alignment horizontal="right" readingOrder="0" vertical="center"/>
    </xf>
    <xf borderId="0" fillId="0" fontId="3" numFmtId="0" xfId="0" applyAlignment="1" applyFont="1">
      <alignment horizontal="right" readingOrder="0"/>
    </xf>
    <xf borderId="5" fillId="0" fontId="7" numFmtId="0" xfId="0" applyAlignment="1" applyBorder="1" applyFont="1">
      <alignment horizontal="right" readingOrder="0" vertical="center"/>
    </xf>
    <xf borderId="0" fillId="6" fontId="7" numFmtId="164" xfId="0" applyAlignment="1" applyFont="1" applyNumberFormat="1">
      <alignment horizontal="center" vertical="bottom"/>
    </xf>
    <xf borderId="6" fillId="0" fontId="7" numFmtId="167" xfId="0" applyAlignment="1" applyBorder="1" applyFont="1" applyNumberFormat="1">
      <alignment vertical="center"/>
    </xf>
    <xf borderId="0" fillId="6" fontId="7" numFmtId="164" xfId="0" applyAlignment="1" applyFont="1" applyNumberFormat="1">
      <alignment horizontal="center" readingOrder="0" vertical="bottom"/>
    </xf>
    <xf borderId="8" fillId="0" fontId="7" numFmtId="0" xfId="0" applyAlignment="1" applyBorder="1" applyFont="1">
      <alignment horizontal="right" readingOrder="0" vertical="center"/>
    </xf>
    <xf borderId="0" fillId="0" fontId="3" numFmtId="3" xfId="0" applyAlignment="1" applyFont="1" applyNumberFormat="1">
      <alignment horizontal="center"/>
    </xf>
    <xf borderId="20" fillId="0" fontId="7" numFmtId="0" xfId="0" applyAlignment="1" applyBorder="1" applyFont="1">
      <alignment horizontal="right" readingOrder="0" vertical="center"/>
    </xf>
    <xf borderId="0" fillId="0" fontId="3" numFmtId="0" xfId="0" applyAlignment="1" applyFont="1">
      <alignment horizontal="right"/>
    </xf>
    <xf borderId="21" fillId="0" fontId="7" numFmtId="167" xfId="0" applyAlignment="1" applyBorder="1" applyFont="1" applyNumberFormat="1">
      <alignment vertical="center"/>
    </xf>
    <xf borderId="13" fillId="0" fontId="7" numFmtId="167" xfId="0" applyAlignment="1" applyBorder="1" applyFont="1" applyNumberFormat="1">
      <alignment vertical="center"/>
    </xf>
    <xf borderId="2" fillId="2" fontId="7" numFmtId="167" xfId="0" applyAlignment="1" applyBorder="1" applyFont="1" applyNumberFormat="1">
      <alignment vertical="center"/>
    </xf>
    <xf borderId="12" fillId="5" fontId="15" numFmtId="164" xfId="0" applyAlignment="1" applyBorder="1" applyFont="1" applyNumberFormat="1">
      <alignment horizontal="right" readingOrder="0" vertical="center"/>
    </xf>
    <xf borderId="1" fillId="2" fontId="1" numFmtId="0" xfId="0" applyAlignment="1" applyBorder="1" applyFont="1">
      <alignment horizontal="center" readingOrder="0" vertical="center"/>
    </xf>
    <xf borderId="0" fillId="0" fontId="15" numFmtId="164" xfId="0" applyAlignment="1" applyFont="1" applyNumberFormat="1">
      <alignment horizontal="center" vertical="bottom"/>
    </xf>
    <xf borderId="12" fillId="5" fontId="3" numFmtId="0" xfId="0" applyAlignment="1" applyBorder="1" applyFont="1">
      <alignment vertical="center"/>
    </xf>
    <xf borderId="3" fillId="2" fontId="23" numFmtId="0" xfId="0" applyAlignment="1" applyBorder="1" applyFont="1">
      <alignment horizontal="center" readingOrder="0" vertical="center"/>
    </xf>
    <xf borderId="0" fillId="0" fontId="3" numFmtId="0" xfId="0" applyAlignment="1" applyFont="1">
      <alignment readingOrder="0"/>
    </xf>
    <xf borderId="8" fillId="0" fontId="7" numFmtId="167" xfId="0" applyAlignment="1" applyBorder="1" applyFont="1" applyNumberFormat="1">
      <alignment vertical="center"/>
    </xf>
    <xf borderId="2" fillId="2" fontId="1" numFmtId="0" xfId="0" applyAlignment="1" applyBorder="1" applyFont="1">
      <alignment horizontal="center" readingOrder="0" vertical="center"/>
    </xf>
    <xf borderId="9" fillId="2" fontId="3" numFmtId="166" xfId="0" applyBorder="1" applyFont="1" applyNumberFormat="1"/>
    <xf borderId="6" fillId="0" fontId="7" numFmtId="0" xfId="0" applyAlignment="1" applyBorder="1" applyFont="1">
      <alignment horizontal="right" readingOrder="0" vertical="center"/>
    </xf>
    <xf borderId="10" fillId="2" fontId="3" numFmtId="0" xfId="0" applyBorder="1" applyFont="1"/>
    <xf borderId="8" fillId="0" fontId="15" numFmtId="0" xfId="0" applyAlignment="1" applyBorder="1" applyFont="1">
      <alignment horizontal="right" readingOrder="0" vertical="center"/>
    </xf>
    <xf borderId="11" fillId="2" fontId="1" numFmtId="0" xfId="0" applyAlignment="1" applyBorder="1" applyFont="1">
      <alignment horizontal="center" readingOrder="0" vertical="center"/>
    </xf>
    <xf borderId="20" fillId="0" fontId="15" numFmtId="0" xfId="0" applyAlignment="1" applyBorder="1" applyFont="1">
      <alignment horizontal="right" readingOrder="0" vertical="center"/>
    </xf>
    <xf borderId="22" fillId="0" fontId="22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right" readingOrder="0" shrinkToFit="0" wrapText="0"/>
    </xf>
    <xf borderId="22" fillId="0" fontId="7" numFmtId="0" xfId="0" applyAlignment="1" applyBorder="1" applyFont="1">
      <alignment vertical="bottom"/>
    </xf>
    <xf borderId="0" fillId="6" fontId="7" numFmtId="166" xfId="0" applyAlignment="1" applyFont="1" applyNumberFormat="1">
      <alignment horizontal="center" readingOrder="0" vertical="bottom"/>
    </xf>
    <xf borderId="0" fillId="0" fontId="3" numFmtId="9" xfId="0" applyFont="1" applyNumberFormat="1"/>
    <xf borderId="12" fillId="5" fontId="15" numFmtId="0" xfId="0" applyAlignment="1" applyBorder="1" applyFont="1">
      <alignment horizontal="right" readingOrder="0" vertical="center"/>
    </xf>
    <xf borderId="6" fillId="6" fontId="18" numFmtId="164" xfId="0" applyAlignment="1" applyBorder="1" applyFont="1" applyNumberFormat="1">
      <alignment horizontal="center" readingOrder="0" vertical="center"/>
    </xf>
    <xf borderId="20" fillId="0" fontId="7" numFmtId="0" xfId="0" applyAlignment="1" applyBorder="1" applyFont="1">
      <alignment vertical="center"/>
    </xf>
    <xf borderId="21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9" fillId="2" fontId="3" numFmtId="0" xfId="0" applyAlignment="1" applyBorder="1" applyFont="1">
      <alignment readingOrder="0"/>
    </xf>
    <xf borderId="0" fillId="0" fontId="3" numFmtId="166" xfId="0" applyAlignment="1" applyFont="1" applyNumberFormat="1">
      <alignment horizontal="center"/>
    </xf>
    <xf borderId="9" fillId="2" fontId="3" numFmtId="164" xfId="0" applyBorder="1" applyFont="1" applyNumberFormat="1"/>
    <xf borderId="0" fillId="0" fontId="17" numFmtId="0" xfId="0" applyAlignment="1" applyFont="1">
      <alignment horizontal="center"/>
    </xf>
    <xf borderId="0" fillId="0" fontId="3" numFmtId="0" xfId="0" applyAlignment="1" applyFont="1">
      <alignment horizontal="right" shrinkToFit="0" wrapText="0"/>
    </xf>
    <xf borderId="2" fillId="2" fontId="3" numFmtId="0" xfId="0" applyAlignment="1" applyBorder="1" applyFont="1">
      <alignment vertical="center"/>
    </xf>
    <xf borderId="0" fillId="0" fontId="24" numFmtId="0" xfId="0" applyAlignment="1" applyFont="1">
      <alignment horizontal="center"/>
    </xf>
    <xf borderId="9" fillId="2" fontId="3" numFmtId="3" xfId="0" applyBorder="1" applyFont="1" applyNumberFormat="1"/>
    <xf borderId="9" fillId="2" fontId="5" numFmtId="0" xfId="0" applyAlignment="1" applyBorder="1" applyFont="1">
      <alignment horizontal="right" readingOrder="0" shrinkToFit="0" wrapText="1"/>
    </xf>
    <xf borderId="6" fillId="0" fontId="15" numFmtId="164" xfId="0" applyAlignment="1" applyBorder="1" applyFont="1" applyNumberFormat="1">
      <alignment horizontal="left" readingOrder="0" vertical="center"/>
    </xf>
    <xf borderId="0" fillId="0" fontId="3" numFmtId="0" xfId="0" applyAlignment="1" applyFont="1">
      <alignment horizontal="right" readingOrder="0" shrinkToFit="0" wrapText="1"/>
    </xf>
    <xf borderId="8" fillId="0" fontId="15" numFmtId="164" xfId="0" applyAlignment="1" applyBorder="1" applyFont="1" applyNumberFormat="1">
      <alignment horizontal="left" readingOrder="0" vertical="center"/>
    </xf>
    <xf borderId="0" fillId="0" fontId="7" numFmtId="0" xfId="0" applyAlignment="1" applyFont="1">
      <alignment horizontal="right" readingOrder="0" shrinkToFit="0" vertical="bottom" wrapText="0"/>
    </xf>
    <xf borderId="0" fillId="0" fontId="3" numFmtId="3" xfId="0" applyAlignment="1" applyFont="1" applyNumberFormat="1">
      <alignment horizontal="center" readingOrder="0"/>
    </xf>
    <xf borderId="14" fillId="2" fontId="3" numFmtId="3" xfId="0" applyBorder="1" applyFont="1" applyNumberFormat="1"/>
    <xf borderId="6" fillId="0" fontId="12" numFmtId="164" xfId="0" applyAlignment="1" applyBorder="1" applyFont="1" applyNumberFormat="1">
      <alignment horizontal="center" readingOrder="0" vertical="center"/>
    </xf>
    <xf borderId="2" fillId="2" fontId="3" numFmtId="3" xfId="0" applyBorder="1" applyFont="1" applyNumberFormat="1"/>
    <xf borderId="0" fillId="0" fontId="18" numFmtId="164" xfId="0" applyAlignment="1" applyFont="1" applyNumberFormat="1">
      <alignment horizontal="center" vertical="bottom"/>
    </xf>
    <xf borderId="9" fillId="2" fontId="5" numFmtId="0" xfId="0" applyAlignment="1" applyBorder="1" applyFont="1">
      <alignment horizontal="right"/>
    </xf>
    <xf borderId="0" fillId="0" fontId="3" numFmtId="0" xfId="0" applyAlignment="1" applyFont="1">
      <alignment horizontal="right"/>
    </xf>
    <xf borderId="12" fillId="5" fontId="7" numFmtId="0" xfId="0" applyAlignment="1" applyBorder="1" applyFont="1">
      <alignment horizontal="left" readingOrder="0" shrinkToFit="0" vertical="center" wrapText="0"/>
    </xf>
    <xf borderId="0" fillId="0" fontId="3" numFmtId="0" xfId="0" applyAlignment="1" applyFont="1">
      <alignment horizontal="right" shrinkToFit="0" wrapText="0"/>
    </xf>
    <xf borderId="0" fillId="6" fontId="7" numFmtId="9" xfId="0" applyAlignment="1" applyFont="1" applyNumberFormat="1">
      <alignment horizontal="center" vertical="bottom"/>
    </xf>
    <xf borderId="0" fillId="0" fontId="7" numFmtId="9" xfId="0" applyAlignment="1" applyFont="1" applyNumberFormat="1">
      <alignment vertical="bottom"/>
    </xf>
    <xf borderId="14" fillId="2" fontId="7" numFmtId="9" xfId="0" applyAlignment="1" applyBorder="1" applyFont="1" applyNumberFormat="1">
      <alignment vertical="bottom"/>
    </xf>
    <xf borderId="7" fillId="2" fontId="7" numFmtId="0" xfId="0" applyAlignment="1" applyBorder="1" applyFont="1">
      <alignment vertical="center"/>
    </xf>
    <xf borderId="9" fillId="2" fontId="3" numFmtId="0" xfId="0" applyAlignment="1" applyBorder="1" applyFont="1">
      <alignment horizontal="right"/>
    </xf>
    <xf borderId="21" fillId="0" fontId="3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right" readingOrder="0"/>
    </xf>
    <xf borderId="23" fillId="9" fontId="3" numFmtId="0" xfId="0" applyAlignment="1" applyBorder="1" applyFill="1" applyFont="1">
      <alignment vertical="center"/>
    </xf>
    <xf borderId="0" fillId="0" fontId="7" numFmtId="164" xfId="0" applyAlignment="1" applyFont="1" applyNumberFormat="1">
      <alignment horizontal="center" vertical="bottom"/>
    </xf>
    <xf borderId="23" fillId="9" fontId="3" numFmtId="0" xfId="0" applyAlignment="1" applyBorder="1" applyFont="1">
      <alignment vertical="center"/>
    </xf>
    <xf borderId="0" fillId="0" fontId="7" numFmtId="164" xfId="0" applyAlignment="1" applyFont="1" applyNumberFormat="1">
      <alignment horizontal="center" readingOrder="0" vertical="bottom"/>
    </xf>
    <xf borderId="2" fillId="2" fontId="7" numFmtId="9" xfId="0" applyAlignment="1" applyBorder="1" applyFont="1" applyNumberFormat="1">
      <alignment vertical="bottom"/>
    </xf>
    <xf borderId="6" fillId="0" fontId="18" numFmtId="164" xfId="0" applyAlignment="1" applyBorder="1" applyFont="1" applyNumberFormat="1">
      <alignment horizontal="center" readingOrder="0" vertical="center"/>
    </xf>
    <xf borderId="0" fillId="0" fontId="3" numFmtId="1" xfId="0" applyFont="1" applyNumberFormat="1"/>
    <xf borderId="0" fillId="6" fontId="7" numFmtId="9" xfId="0" applyAlignment="1" applyFont="1" applyNumberFormat="1">
      <alignment horizontal="center" readingOrder="0" vertical="bottom"/>
    </xf>
    <xf borderId="24" fillId="9" fontId="3" numFmtId="0" xfId="0" applyAlignment="1" applyBorder="1" applyFont="1">
      <alignment vertical="center"/>
    </xf>
    <xf borderId="0" fillId="0" fontId="7" numFmtId="3" xfId="0" applyAlignment="1" applyFont="1" applyNumberFormat="1">
      <alignment vertical="bottom"/>
    </xf>
    <xf borderId="24" fillId="9" fontId="3" numFmtId="0" xfId="0" applyAlignment="1" applyBorder="1" applyFont="1">
      <alignment readingOrder="0" vertical="center"/>
    </xf>
    <xf borderId="14" fillId="2" fontId="7" numFmtId="3" xfId="0" applyAlignment="1" applyBorder="1" applyFont="1" applyNumberFormat="1">
      <alignment vertical="bottom"/>
    </xf>
    <xf borderId="2" fillId="2" fontId="7" numFmtId="3" xfId="0" applyAlignment="1" applyBorder="1" applyFont="1" applyNumberFormat="1">
      <alignment vertical="bottom"/>
    </xf>
    <xf borderId="7" fillId="2" fontId="3" numFmtId="0" xfId="0" applyAlignment="1" applyBorder="1" applyFont="1">
      <alignment vertical="center"/>
    </xf>
    <xf borderId="14" fillId="2" fontId="3" numFmtId="164" xfId="0" applyBorder="1" applyFont="1" applyNumberFormat="1"/>
    <xf borderId="0" fillId="0" fontId="7" numFmtId="165" xfId="0" applyAlignment="1" applyFont="1" applyNumberFormat="1">
      <alignment vertical="bottom"/>
    </xf>
    <xf borderId="2" fillId="2" fontId="3" numFmtId="164" xfId="0" applyBorder="1" applyFont="1" applyNumberFormat="1"/>
    <xf borderId="14" fillId="2" fontId="7" numFmtId="165" xfId="0" applyAlignment="1" applyBorder="1" applyFont="1" applyNumberFormat="1">
      <alignment vertical="bottom"/>
    </xf>
    <xf borderId="6" fillId="0" fontId="19" numFmtId="9" xfId="0" applyAlignment="1" applyBorder="1" applyFont="1" applyNumberFormat="1">
      <alignment horizontal="center" readingOrder="0" vertical="center"/>
    </xf>
    <xf borderId="9" fillId="2" fontId="5" numFmtId="0" xfId="0" applyAlignment="1" applyBorder="1" applyFont="1">
      <alignment horizontal="right" shrinkToFit="0" wrapText="1"/>
    </xf>
    <xf borderId="0" fillId="0" fontId="3" numFmtId="0" xfId="0" applyAlignment="1" applyFont="1">
      <alignment horizontal="right" shrinkToFit="0" wrapText="1"/>
    </xf>
    <xf borderId="2" fillId="2" fontId="7" numFmtId="165" xfId="0" applyAlignment="1" applyBorder="1" applyFont="1" applyNumberFormat="1">
      <alignment vertical="bottom"/>
    </xf>
    <xf borderId="7" fillId="2" fontId="7" numFmtId="0" xfId="0" applyAlignment="1" applyBorder="1" applyFont="1">
      <alignment readingOrder="0" vertical="center"/>
    </xf>
    <xf borderId="0" fillId="0" fontId="5" numFmtId="0" xfId="0" applyAlignment="1" applyFont="1">
      <alignment horizontal="right" readingOrder="0" shrinkToFit="0" wrapText="1"/>
    </xf>
    <xf borderId="25" fillId="0" fontId="3" numFmtId="0" xfId="0" applyAlignment="1" applyBorder="1" applyFont="1">
      <alignment vertical="center"/>
    </xf>
    <xf borderId="0" fillId="8" fontId="17" numFmtId="164" xfId="0" applyAlignment="1" applyFont="1" applyNumberFormat="1">
      <alignment horizontal="center" vertical="bottom"/>
    </xf>
    <xf borderId="26" fillId="0" fontId="3" numFmtId="0" xfId="0" applyAlignment="1" applyBorder="1" applyFont="1">
      <alignment horizontal="right" readingOrder="0" vertical="center"/>
    </xf>
    <xf borderId="0" fillId="0" fontId="5" numFmtId="0" xfId="0" applyAlignment="1" applyFont="1">
      <alignment horizontal="right" readingOrder="0"/>
    </xf>
    <xf borderId="26" fillId="0" fontId="19" numFmtId="9" xfId="0" applyAlignment="1" applyBorder="1" applyFont="1" applyNumberFormat="1">
      <alignment horizontal="center" readingOrder="0" vertical="center"/>
    </xf>
    <xf borderId="27" fillId="0" fontId="3" numFmtId="0" xfId="0" applyBorder="1" applyFont="1"/>
    <xf borderId="24" fillId="9" fontId="3" numFmtId="0" xfId="0" applyAlignment="1" applyBorder="1" applyFont="1">
      <alignment vertical="center"/>
    </xf>
    <xf borderId="28" fillId="0" fontId="3" numFmtId="0" xfId="0" applyAlignment="1" applyBorder="1" applyFont="1">
      <alignment vertical="center"/>
    </xf>
    <xf borderId="28" fillId="0" fontId="3" numFmtId="0" xfId="0" applyAlignment="1" applyBorder="1" applyFont="1">
      <alignment horizontal="right" readingOrder="0" vertical="center"/>
    </xf>
    <xf borderId="28" fillId="0" fontId="7" numFmtId="9" xfId="0" applyAlignment="1" applyBorder="1" applyFont="1" applyNumberFormat="1">
      <alignment horizontal="center" readingOrder="0" vertical="center"/>
    </xf>
    <xf borderId="16" fillId="0" fontId="3" numFmtId="0" xfId="0" applyAlignment="1" applyBorder="1" applyFont="1">
      <alignment vertical="center"/>
    </xf>
    <xf borderId="16" fillId="0" fontId="7" numFmtId="164" xfId="0" applyAlignment="1" applyBorder="1" applyFont="1" applyNumberFormat="1">
      <alignment horizontal="center" readingOrder="0" vertical="center"/>
    </xf>
    <xf borderId="29" fillId="0" fontId="15" numFmtId="164" xfId="0" applyAlignment="1" applyBorder="1" applyFont="1" applyNumberFormat="1">
      <alignment horizontal="center" vertical="center"/>
    </xf>
    <xf borderId="0" fillId="0" fontId="7" numFmtId="9" xfId="0" applyAlignment="1" applyFont="1" applyNumberFormat="1">
      <alignment horizontal="center" vertical="bottom"/>
    </xf>
    <xf borderId="30" fillId="8" fontId="3" numFmtId="0" xfId="0" applyAlignment="1" applyBorder="1" applyFont="1">
      <alignment vertical="center"/>
    </xf>
    <xf borderId="30" fillId="8" fontId="3" numFmtId="0" xfId="0" applyAlignment="1" applyBorder="1" applyFont="1">
      <alignment horizontal="right" readingOrder="0" vertical="center"/>
    </xf>
    <xf borderId="30" fillId="8" fontId="12" numFmtId="164" xfId="0" applyAlignment="1" applyBorder="1" applyFont="1" applyNumberFormat="1">
      <alignment horizontal="center" readingOrder="0" vertical="center"/>
    </xf>
    <xf borderId="31" fillId="8" fontId="3" numFmtId="0" xfId="0" applyAlignment="1" applyBorder="1" applyFont="1">
      <alignment vertical="center"/>
    </xf>
    <xf borderId="30" fillId="8" fontId="7" numFmtId="0" xfId="0" applyAlignment="1" applyBorder="1" applyFont="1">
      <alignment shrinkToFit="0" vertical="bottom" wrapText="1"/>
    </xf>
    <xf borderId="31" fillId="8" fontId="7" numFmtId="0" xfId="0" applyAlignment="1" applyBorder="1" applyFont="1">
      <alignment shrinkToFit="0" vertical="bottom" wrapText="1"/>
    </xf>
    <xf borderId="32" fillId="0" fontId="3" numFmtId="0" xfId="0" applyBorder="1" applyFont="1"/>
    <xf borderId="33" fillId="0" fontId="3" numFmtId="0" xfId="0" applyBorder="1" applyFont="1"/>
    <xf borderId="2" fillId="2" fontId="7" numFmtId="0" xfId="0" applyAlignment="1" applyBorder="1" applyFont="1">
      <alignment shrinkToFit="0" vertical="bottom" wrapText="1"/>
    </xf>
    <xf borderId="24" fillId="9" fontId="7" numFmtId="0" xfId="0" applyAlignment="1" applyBorder="1" applyFont="1">
      <alignment vertical="center"/>
    </xf>
    <xf borderId="24" fillId="9" fontId="7" numFmtId="0" xfId="0" applyAlignment="1" applyBorder="1" applyFont="1">
      <alignment vertical="center"/>
    </xf>
    <xf borderId="30" fillId="8" fontId="25" numFmtId="0" xfId="0" applyAlignment="1" applyBorder="1" applyFont="1">
      <alignment vertical="bottom"/>
    </xf>
    <xf borderId="31" fillId="8" fontId="26" numFmtId="0" xfId="0" applyAlignment="1" applyBorder="1" applyFont="1">
      <alignment vertical="bottom"/>
    </xf>
    <xf borderId="2" fillId="2" fontId="27" numFmtId="0" xfId="0" applyAlignment="1" applyBorder="1" applyFont="1">
      <alignment vertical="bottom"/>
    </xf>
    <xf borderId="34" fillId="0" fontId="3" numFmtId="0" xfId="0" applyAlignment="1" applyBorder="1" applyFont="1">
      <alignment vertical="center"/>
    </xf>
    <xf borderId="16" fillId="0" fontId="19" numFmtId="9" xfId="0" applyAlignment="1" applyBorder="1" applyFont="1" applyNumberFormat="1">
      <alignment horizontal="center" readingOrder="0" vertical="center"/>
    </xf>
    <xf borderId="30" fillId="8" fontId="16" numFmtId="0" xfId="0" applyAlignment="1" applyBorder="1" applyFont="1">
      <alignment vertical="bottom"/>
    </xf>
    <xf borderId="31" fillId="8" fontId="16" numFmtId="0" xfId="0" applyAlignment="1" applyBorder="1" applyFont="1">
      <alignment readingOrder="0" vertical="bottom"/>
    </xf>
    <xf borderId="31" fillId="8" fontId="16" numFmtId="0" xfId="0" applyAlignment="1" applyBorder="1" applyFont="1">
      <alignment vertical="bottom"/>
    </xf>
    <xf borderId="2" fillId="2" fontId="16" numFmtId="0" xfId="0" applyAlignment="1" applyBorder="1" applyFont="1">
      <alignment vertical="bottom"/>
    </xf>
    <xf borderId="16" fillId="8" fontId="3" numFmtId="0" xfId="0" applyAlignment="1" applyBorder="1" applyFont="1">
      <alignment vertical="center"/>
    </xf>
    <xf borderId="16" fillId="8" fontId="3" numFmtId="0" xfId="0" applyAlignment="1" applyBorder="1" applyFont="1">
      <alignment horizontal="right" readingOrder="0" vertical="center"/>
    </xf>
    <xf borderId="16" fillId="8" fontId="19" numFmtId="9" xfId="0" applyAlignment="1" applyBorder="1" applyFont="1" applyNumberFormat="1">
      <alignment horizontal="center" readingOrder="0" vertical="center"/>
    </xf>
    <xf borderId="1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790575</xdr:colOff>
      <xdr:row>0</xdr:row>
      <xdr:rowOff>57150</xdr:rowOff>
    </xdr:from>
    <xdr:ext cx="1114425" cy="161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2</xdr:row>
      <xdr:rowOff>28575</xdr:rowOff>
    </xdr:from>
    <xdr:ext cx="1114425" cy="1619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790575</xdr:colOff>
      <xdr:row>0</xdr:row>
      <xdr:rowOff>57150</xdr:rowOff>
    </xdr:from>
    <xdr:ext cx="1114425" cy="161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790575</xdr:colOff>
      <xdr:row>0</xdr:row>
      <xdr:rowOff>57150</xdr:rowOff>
    </xdr:from>
    <xdr:ext cx="1114425" cy="161925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790575</xdr:colOff>
      <xdr:row>0</xdr:row>
      <xdr:rowOff>57150</xdr:rowOff>
    </xdr:from>
    <xdr:ext cx="1114425" cy="1619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3.14"/>
    <col customWidth="1" min="3" max="3" width="25.86"/>
    <col customWidth="1" min="4" max="5" width="13.14"/>
    <col customWidth="1" min="6" max="6" width="4.0"/>
    <col customWidth="1" min="7" max="7" width="44.57"/>
    <col customWidth="1" min="8" max="8" width="2.57"/>
    <col customWidth="1" min="9" max="9" width="6.29"/>
    <col customWidth="1" min="10" max="10" width="17.71"/>
    <col customWidth="1" min="11" max="12" width="13.29"/>
    <col customWidth="1" min="13" max="13" width="10.86"/>
    <col customWidth="1" min="14" max="14" width="13.71"/>
    <col customWidth="1" min="15" max="15" width="12.43"/>
    <col customWidth="1" min="16" max="16" width="12.0"/>
    <col customWidth="1" min="17" max="17" width="17.29"/>
    <col customWidth="1" hidden="1" min="18" max="18" width="22.71"/>
    <col hidden="1" min="19" max="21" width="14.43"/>
    <col customWidth="1" hidden="1" min="22" max="22" width="18.86"/>
    <col hidden="1" min="23" max="28" width="14.43"/>
  </cols>
  <sheetData>
    <row r="1" ht="23.25" customHeight="1">
      <c r="A1" s="1" t="s">
        <v>0</v>
      </c>
      <c r="F1" s="7"/>
      <c r="G1" s="14"/>
      <c r="H1" s="15"/>
      <c r="J1" s="17" t="s">
        <v>2</v>
      </c>
      <c r="N1" s="17"/>
      <c r="O1" s="17"/>
      <c r="P1" s="17"/>
      <c r="Q1" s="14"/>
    </row>
    <row r="2">
      <c r="C2" s="19">
        <v>300000.0</v>
      </c>
      <c r="G2" s="21" t="s">
        <v>3</v>
      </c>
      <c r="H2" s="15"/>
      <c r="J2" s="23" t="s">
        <v>4</v>
      </c>
      <c r="K2" s="23" t="s">
        <v>5</v>
      </c>
      <c r="L2" s="23" t="s">
        <v>6</v>
      </c>
      <c r="M2" s="23" t="s">
        <v>7</v>
      </c>
      <c r="N2" s="23" t="s">
        <v>8</v>
      </c>
      <c r="O2" s="23" t="s">
        <v>9</v>
      </c>
      <c r="P2" s="23" t="s">
        <v>10</v>
      </c>
      <c r="Q2" s="23" t="s">
        <v>11</v>
      </c>
    </row>
    <row r="3">
      <c r="C3" s="26">
        <f>C2/C5</f>
        <v>93.69144285</v>
      </c>
      <c r="G3" s="21" t="s">
        <v>12</v>
      </c>
      <c r="H3" s="15"/>
      <c r="J3" s="23" t="s">
        <v>13</v>
      </c>
      <c r="K3" s="28">
        <v>1648409.0</v>
      </c>
      <c r="L3" s="28">
        <v>4900.0</v>
      </c>
      <c r="M3" s="40">
        <f t="shared" ref="M3:M7" si="1">K3/$K$8</f>
        <v>0.4021449402</v>
      </c>
      <c r="N3" s="42">
        <v>0.2</v>
      </c>
      <c r="O3" s="42">
        <v>0.21</v>
      </c>
      <c r="P3" s="42">
        <v>0.1</v>
      </c>
      <c r="Q3" s="42">
        <v>0.0</v>
      </c>
      <c r="R3" s="45"/>
    </row>
    <row r="4">
      <c r="C4" s="47" t="s">
        <v>22</v>
      </c>
      <c r="G4" s="52"/>
      <c r="H4" s="15"/>
      <c r="J4" s="23" t="s">
        <v>28</v>
      </c>
      <c r="K4" s="28">
        <v>1227742.0</v>
      </c>
      <c r="L4" s="28">
        <v>2900.0</v>
      </c>
      <c r="M4" s="40">
        <f t="shared" si="1"/>
        <v>0.2995192535</v>
      </c>
      <c r="N4" s="42">
        <v>0.16</v>
      </c>
      <c r="O4" s="42">
        <v>0.35</v>
      </c>
      <c r="P4" s="42">
        <v>0.2</v>
      </c>
      <c r="Q4" s="42">
        <v>0.2</v>
      </c>
      <c r="R4" s="54"/>
    </row>
    <row r="5">
      <c r="C5" s="63">
        <v>3202.0</v>
      </c>
      <c r="G5" s="21" t="s">
        <v>31</v>
      </c>
      <c r="H5" s="15"/>
      <c r="J5" s="23" t="s">
        <v>32</v>
      </c>
      <c r="K5" s="28">
        <v>1034688.0</v>
      </c>
      <c r="L5" s="28">
        <v>2900.0</v>
      </c>
      <c r="M5" s="40">
        <f t="shared" si="1"/>
        <v>0.2524219074</v>
      </c>
      <c r="N5" s="42">
        <v>0.14</v>
      </c>
      <c r="O5" s="42">
        <v>0.3</v>
      </c>
      <c r="P5" s="42">
        <v>0.18</v>
      </c>
      <c r="Q5" s="42">
        <v>0.15</v>
      </c>
    </row>
    <row r="6">
      <c r="C6" s="68">
        <f>C8/C5</f>
        <v>0.2526545909</v>
      </c>
      <c r="G6" s="21" t="s">
        <v>38</v>
      </c>
      <c r="H6" s="15"/>
      <c r="J6" s="23" t="s">
        <v>39</v>
      </c>
      <c r="K6" s="28">
        <v>124160.0</v>
      </c>
      <c r="L6" s="28">
        <v>1900.0</v>
      </c>
      <c r="M6" s="40">
        <f t="shared" si="1"/>
        <v>0.03029000435</v>
      </c>
      <c r="N6" s="42">
        <v>0.13</v>
      </c>
      <c r="O6" s="42">
        <v>0.08</v>
      </c>
      <c r="P6" s="42">
        <v>0.2</v>
      </c>
      <c r="Q6" s="42">
        <v>0.1</v>
      </c>
    </row>
    <row r="7">
      <c r="C7" s="47" t="s">
        <v>22</v>
      </c>
      <c r="G7" s="52"/>
      <c r="H7" s="15"/>
      <c r="J7" s="23" t="s">
        <v>40</v>
      </c>
      <c r="K7" s="71">
        <f>K8-SUM(K3:K6)</f>
        <v>64043</v>
      </c>
      <c r="L7" s="23">
        <v>1900.0</v>
      </c>
      <c r="M7" s="40">
        <f t="shared" si="1"/>
        <v>0.01562389456</v>
      </c>
      <c r="N7" s="42">
        <v>0.37</v>
      </c>
      <c r="O7" s="42">
        <v>0.06</v>
      </c>
      <c r="P7" s="42">
        <v>0.32</v>
      </c>
      <c r="Q7" s="42">
        <v>0.05</v>
      </c>
      <c r="R7" s="73"/>
    </row>
    <row r="8">
      <c r="C8" s="63">
        <v>809.0</v>
      </c>
      <c r="G8" s="21" t="s">
        <v>42</v>
      </c>
      <c r="H8" s="15"/>
      <c r="J8" s="75" t="s">
        <v>43</v>
      </c>
      <c r="K8" s="77">
        <v>4099042.0</v>
      </c>
      <c r="L8" s="77"/>
      <c r="M8" s="14"/>
      <c r="N8" s="14"/>
      <c r="O8" s="14"/>
      <c r="P8" s="14"/>
      <c r="Q8" s="14"/>
    </row>
    <row r="9">
      <c r="C9" s="68">
        <f>C12/C8</f>
        <v>0.1668726823</v>
      </c>
      <c r="G9" s="21" t="s">
        <v>45</v>
      </c>
      <c r="H9" s="15"/>
      <c r="R9" s="73"/>
    </row>
    <row r="10">
      <c r="C10" s="82">
        <f>$C$2/C8</f>
        <v>370.8281829</v>
      </c>
      <c r="G10" s="21" t="s">
        <v>47</v>
      </c>
      <c r="H10" s="15"/>
      <c r="R10" s="84"/>
    </row>
    <row r="11">
      <c r="C11" s="47" t="s">
        <v>22</v>
      </c>
      <c r="G11" s="52"/>
      <c r="H11" s="15"/>
      <c r="J11" s="23" t="s">
        <v>48</v>
      </c>
      <c r="K11" s="86">
        <v>2.0</v>
      </c>
      <c r="L11" s="86"/>
      <c r="R11" s="45"/>
    </row>
    <row r="12">
      <c r="C12" s="63">
        <v>135.0</v>
      </c>
      <c r="G12" s="21" t="s">
        <v>49</v>
      </c>
      <c r="H12" s="15"/>
      <c r="J12" s="89"/>
      <c r="K12" s="86"/>
      <c r="L12" s="86"/>
    </row>
    <row r="13">
      <c r="C13" s="68">
        <f>SUM(A17:E17)/C12</f>
        <v>0.962962963</v>
      </c>
      <c r="G13" s="21" t="s">
        <v>52</v>
      </c>
      <c r="H13" s="15"/>
      <c r="M13" s="89"/>
      <c r="N13" s="89"/>
      <c r="O13" s="89"/>
      <c r="P13" s="89"/>
      <c r="R13" s="73"/>
    </row>
    <row r="14">
      <c r="C14" s="82">
        <f>C2/C12</f>
        <v>2222.222222</v>
      </c>
      <c r="G14" s="21" t="s">
        <v>53</v>
      </c>
      <c r="H14" s="15"/>
      <c r="K14" s="89"/>
      <c r="L14" s="89"/>
      <c r="M14" s="86"/>
      <c r="N14" s="86"/>
      <c r="O14" s="86"/>
      <c r="R14" s="84"/>
    </row>
    <row r="15">
      <c r="A15" s="92" t="s">
        <v>54</v>
      </c>
      <c r="B15" s="92" t="s">
        <v>54</v>
      </c>
      <c r="C15" s="47" t="s">
        <v>22</v>
      </c>
      <c r="D15" s="92" t="s">
        <v>55</v>
      </c>
      <c r="E15" s="92" t="s">
        <v>55</v>
      </c>
      <c r="G15" s="52"/>
      <c r="H15" s="15"/>
      <c r="K15" s="89" t="s">
        <v>56</v>
      </c>
      <c r="L15" s="89"/>
      <c r="M15" s="89">
        <v>6900.0</v>
      </c>
      <c r="O15" s="89" t="s">
        <v>57</v>
      </c>
      <c r="R15" s="45"/>
      <c r="Y15" s="101"/>
    </row>
    <row r="16">
      <c r="A16" s="63" t="s">
        <v>13</v>
      </c>
      <c r="B16" s="63" t="s">
        <v>28</v>
      </c>
      <c r="C16" s="63" t="s">
        <v>32</v>
      </c>
      <c r="D16" s="63" t="s">
        <v>39</v>
      </c>
      <c r="E16" s="63" t="s">
        <v>40</v>
      </c>
      <c r="F16" s="73"/>
      <c r="G16" s="21" t="s">
        <v>4</v>
      </c>
      <c r="H16" s="15"/>
      <c r="K16" s="89" t="s">
        <v>61</v>
      </c>
      <c r="L16" s="89"/>
      <c r="M16" s="89">
        <v>3900.0</v>
      </c>
    </row>
    <row r="17">
      <c r="A17" s="104">
        <f>O3*130</f>
        <v>27.3</v>
      </c>
      <c r="B17" s="104">
        <f>O4*130</f>
        <v>45.5</v>
      </c>
      <c r="C17" s="104">
        <f>O5*130</f>
        <v>39</v>
      </c>
      <c r="D17" s="104">
        <f>O6*130</f>
        <v>10.4</v>
      </c>
      <c r="E17" s="104">
        <f>O7*130</f>
        <v>7.8</v>
      </c>
      <c r="F17" s="73"/>
      <c r="G17" s="21" t="s">
        <v>62</v>
      </c>
      <c r="H17" s="15"/>
      <c r="K17" s="89" t="s">
        <v>63</v>
      </c>
      <c r="L17" s="89"/>
      <c r="M17" s="89">
        <v>990.0</v>
      </c>
      <c r="R17" s="45"/>
    </row>
    <row r="18">
      <c r="A18" s="104">
        <f>Q3*A17</f>
        <v>0</v>
      </c>
      <c r="B18" s="104">
        <f>Q4*B17</f>
        <v>9.1</v>
      </c>
      <c r="C18" s="104">
        <f>Q5*C17</f>
        <v>5.85</v>
      </c>
      <c r="D18" s="104">
        <f>Q6*D17</f>
        <v>1.04</v>
      </c>
      <c r="E18" s="104">
        <f>Q7*E17</f>
        <v>0.39</v>
      </c>
      <c r="G18" s="110" t="s">
        <v>64</v>
      </c>
      <c r="H18" s="15"/>
      <c r="K18" s="89"/>
      <c r="L18" s="89"/>
    </row>
    <row r="19">
      <c r="A19" s="104">
        <f t="shared" ref="A19:E19" si="2">A17-A18</f>
        <v>27.3</v>
      </c>
      <c r="B19" s="104">
        <f t="shared" si="2"/>
        <v>36.4</v>
      </c>
      <c r="C19" s="104">
        <f t="shared" si="2"/>
        <v>33.15</v>
      </c>
      <c r="D19" s="104">
        <f t="shared" si="2"/>
        <v>9.36</v>
      </c>
      <c r="E19" s="104">
        <f t="shared" si="2"/>
        <v>7.41</v>
      </c>
      <c r="G19" s="110" t="s">
        <v>66</v>
      </c>
      <c r="H19" s="15"/>
    </row>
    <row r="20">
      <c r="A20" s="82">
        <f>A19*L3</f>
        <v>133770</v>
      </c>
      <c r="B20" s="82">
        <f>B19*L4</f>
        <v>105560</v>
      </c>
      <c r="C20" s="82">
        <f>C19*L5</f>
        <v>96135</v>
      </c>
      <c r="D20" s="118">
        <f>D19*L6</f>
        <v>17784</v>
      </c>
      <c r="E20" s="118">
        <f>E19*L7</f>
        <v>14079</v>
      </c>
      <c r="G20" s="110" t="s">
        <v>69</v>
      </c>
      <c r="H20" s="15"/>
      <c r="R20" s="45"/>
    </row>
    <row r="21">
      <c r="A21" s="82">
        <f t="shared" ref="A21:E21" si="3">A35-A20</f>
        <v>1514639</v>
      </c>
      <c r="B21" s="82">
        <f t="shared" si="3"/>
        <v>1122182</v>
      </c>
      <c r="C21" s="82">
        <f t="shared" si="3"/>
        <v>938553</v>
      </c>
      <c r="D21" s="82">
        <f t="shared" si="3"/>
        <v>106376</v>
      </c>
      <c r="E21" s="82">
        <f t="shared" si="3"/>
        <v>49964</v>
      </c>
      <c r="G21" s="110" t="s">
        <v>70</v>
      </c>
      <c r="H21" s="15"/>
    </row>
    <row r="22">
      <c r="A22" s="82">
        <f t="shared" ref="A22:E22" si="4">A21/A17</f>
        <v>55481.28205</v>
      </c>
      <c r="B22" s="82">
        <f t="shared" si="4"/>
        <v>24663.34066</v>
      </c>
      <c r="C22" s="82">
        <f t="shared" si="4"/>
        <v>24065.46154</v>
      </c>
      <c r="D22" s="82">
        <f t="shared" si="4"/>
        <v>10228.46154</v>
      </c>
      <c r="E22" s="82">
        <f t="shared" si="4"/>
        <v>6405.641026</v>
      </c>
      <c r="G22" s="110" t="s">
        <v>71</v>
      </c>
      <c r="H22" s="15"/>
      <c r="M22" s="89">
        <v>7000.0</v>
      </c>
    </row>
    <row r="23">
      <c r="C23" s="47" t="s">
        <v>22</v>
      </c>
      <c r="H23" s="15"/>
      <c r="M23" s="89">
        <v>12000.0</v>
      </c>
    </row>
    <row r="24">
      <c r="A24" s="82">
        <f t="shared" ref="A24:E24" si="5">A35-A25</f>
        <v>1648409</v>
      </c>
      <c r="B24" s="82">
        <f t="shared" si="5"/>
        <v>1093080.16</v>
      </c>
      <c r="C24" s="82">
        <f t="shared" si="5"/>
        <v>950218.23</v>
      </c>
      <c r="D24" s="82">
        <f t="shared" si="5"/>
        <v>117777.44</v>
      </c>
      <c r="E24" s="82">
        <f t="shared" si="5"/>
        <v>62544.08</v>
      </c>
      <c r="G24" s="110" t="s">
        <v>72</v>
      </c>
      <c r="H24" s="15"/>
      <c r="M24" s="89">
        <v>20000.0</v>
      </c>
    </row>
    <row r="25">
      <c r="A25" s="82">
        <f t="shared" ref="A25:E25" si="6">(60%*A22)*A18</f>
        <v>0</v>
      </c>
      <c r="B25" s="82">
        <f t="shared" si="6"/>
        <v>134661.84</v>
      </c>
      <c r="C25" s="82">
        <f t="shared" si="6"/>
        <v>84469.77</v>
      </c>
      <c r="D25" s="82">
        <f t="shared" si="6"/>
        <v>6382.56</v>
      </c>
      <c r="E25" s="82">
        <f t="shared" si="6"/>
        <v>1498.92</v>
      </c>
      <c r="G25" s="110" t="s">
        <v>74</v>
      </c>
      <c r="H25" s="15"/>
    </row>
    <row r="26">
      <c r="A26" s="82">
        <f>($O3*$C$2)/A19</f>
        <v>2307.692308</v>
      </c>
      <c r="B26" s="82">
        <f>($O4*$C$2)/B19</f>
        <v>2884.615385</v>
      </c>
      <c r="C26" s="82">
        <f>($O5*$C$2)/C19</f>
        <v>2714.932127</v>
      </c>
      <c r="D26" s="82">
        <f>($O6*$C$2)/D19</f>
        <v>2564.102564</v>
      </c>
      <c r="E26" s="82">
        <f>($O7*$C$2)/E19</f>
        <v>2429.149798</v>
      </c>
      <c r="G26" s="110" t="s">
        <v>75</v>
      </c>
      <c r="H26" s="15"/>
    </row>
    <row r="27" hidden="1">
      <c r="A27" s="82">
        <f t="shared" ref="A27:E27" si="7">A26*A19</f>
        <v>63000</v>
      </c>
      <c r="B27" s="82">
        <f t="shared" si="7"/>
        <v>105000</v>
      </c>
      <c r="C27" s="82">
        <f t="shared" si="7"/>
        <v>90000</v>
      </c>
      <c r="D27" s="82">
        <f t="shared" si="7"/>
        <v>24000</v>
      </c>
      <c r="E27" s="82">
        <f t="shared" si="7"/>
        <v>18000</v>
      </c>
      <c r="G27" s="21" t="s">
        <v>76</v>
      </c>
      <c r="H27" s="15"/>
    </row>
    <row r="28">
      <c r="C28" s="47" t="s">
        <v>22</v>
      </c>
      <c r="D28" s="14"/>
      <c r="G28" s="14"/>
      <c r="H28" s="15"/>
    </row>
    <row r="29">
      <c r="A29" s="134"/>
      <c r="B29" s="134"/>
      <c r="D29" s="134"/>
      <c r="E29" s="134"/>
      <c r="F29" s="84"/>
      <c r="H29" s="15"/>
    </row>
    <row r="30">
      <c r="A30" s="134"/>
      <c r="B30" s="134"/>
      <c r="C30" s="82">
        <f>AVERAGE(A26:E26)</f>
        <v>2580.098436</v>
      </c>
      <c r="D30" s="134"/>
      <c r="E30" s="134"/>
      <c r="F30" s="84"/>
      <c r="G30" s="21" t="s">
        <v>79</v>
      </c>
      <c r="H30" s="15"/>
    </row>
    <row r="31">
      <c r="C31" s="47" t="s">
        <v>22</v>
      </c>
      <c r="G31" s="52"/>
      <c r="H31" s="15"/>
    </row>
    <row r="32">
      <c r="C32" s="82">
        <v>31531.0</v>
      </c>
      <c r="G32" s="21" t="s">
        <v>80</v>
      </c>
      <c r="H32" s="15"/>
    </row>
    <row r="33">
      <c r="A33" s="92" t="s">
        <v>54</v>
      </c>
      <c r="B33" s="92" t="s">
        <v>54</v>
      </c>
      <c r="C33" s="47" t="s">
        <v>22</v>
      </c>
      <c r="D33" s="92" t="s">
        <v>55</v>
      </c>
      <c r="E33" s="92" t="s">
        <v>55</v>
      </c>
      <c r="G33" s="52"/>
      <c r="H33" s="15"/>
    </row>
    <row r="34">
      <c r="A34" s="63" t="s">
        <v>13</v>
      </c>
      <c r="B34" s="63" t="s">
        <v>28</v>
      </c>
      <c r="C34" s="63" t="s">
        <v>32</v>
      </c>
      <c r="D34" s="63" t="s">
        <v>39</v>
      </c>
      <c r="E34" s="63" t="s">
        <v>40</v>
      </c>
      <c r="F34" s="73"/>
      <c r="G34" s="21" t="s">
        <v>4</v>
      </c>
      <c r="H34" s="15"/>
    </row>
    <row r="35">
      <c r="A35" s="82">
        <v>1648409.0</v>
      </c>
      <c r="B35" s="82">
        <v>1227742.0</v>
      </c>
      <c r="C35" s="82">
        <v>1034688.0</v>
      </c>
      <c r="D35" s="82">
        <v>124160.0</v>
      </c>
      <c r="E35" s="82">
        <f>K8-SUM(A35:D35)</f>
        <v>64043</v>
      </c>
      <c r="F35" s="45"/>
      <c r="G35" s="21" t="s">
        <v>82</v>
      </c>
      <c r="H35" s="15"/>
    </row>
    <row r="36">
      <c r="A36" s="82">
        <f t="shared" ref="A36:E36" si="8">A21/3*2</f>
        <v>1009759.333</v>
      </c>
      <c r="B36" s="82">
        <f t="shared" si="8"/>
        <v>748121.3333</v>
      </c>
      <c r="C36" s="82">
        <f t="shared" si="8"/>
        <v>625702</v>
      </c>
      <c r="D36" s="82">
        <f t="shared" si="8"/>
        <v>70917.33333</v>
      </c>
      <c r="E36" s="82">
        <f t="shared" si="8"/>
        <v>33309.33333</v>
      </c>
      <c r="G36" s="110" t="s">
        <v>83</v>
      </c>
      <c r="H36" s="15"/>
    </row>
    <row r="37">
      <c r="C37" s="47" t="s">
        <v>22</v>
      </c>
      <c r="G37" s="21"/>
      <c r="H37" s="15"/>
    </row>
    <row r="38">
      <c r="C38" s="143">
        <f>SUM(A35:E35)</f>
        <v>4099042</v>
      </c>
      <c r="G38" s="21" t="s">
        <v>88</v>
      </c>
      <c r="H38" s="15"/>
    </row>
    <row r="39">
      <c r="C39" s="143">
        <f>SUM(A36:E36)+sum(A20:E20)</f>
        <v>2855137.333</v>
      </c>
      <c r="D39" s="14"/>
      <c r="G39" s="21" t="s">
        <v>87</v>
      </c>
      <c r="H39" s="15"/>
    </row>
    <row r="40" hidden="1">
      <c r="D40" s="14"/>
      <c r="G40" s="14"/>
      <c r="H40" s="15"/>
    </row>
    <row r="41" hidden="1">
      <c r="D41" s="14"/>
      <c r="G41" s="14"/>
      <c r="H41" s="15"/>
    </row>
    <row r="42" hidden="1">
      <c r="D42" s="14"/>
      <c r="G42" s="14"/>
      <c r="H42" s="15"/>
    </row>
    <row r="43" hidden="1">
      <c r="D43" s="14"/>
      <c r="G43" s="14"/>
      <c r="H43" s="15"/>
    </row>
    <row r="44" hidden="1">
      <c r="D44" s="14"/>
      <c r="G44" s="14"/>
      <c r="H44" s="15"/>
    </row>
    <row r="45" hidden="1">
      <c r="D45" s="14"/>
      <c r="G45" s="14"/>
      <c r="H45" s="15"/>
    </row>
    <row r="46" hidden="1">
      <c r="D46" s="14"/>
      <c r="G46" s="14"/>
      <c r="H46" s="15"/>
    </row>
    <row r="47" hidden="1">
      <c r="D47" s="14"/>
      <c r="G47" s="14"/>
      <c r="H47" s="15"/>
    </row>
    <row r="48" hidden="1">
      <c r="D48" s="14"/>
      <c r="G48" s="14"/>
      <c r="H48" s="15"/>
    </row>
    <row r="49" hidden="1">
      <c r="D49" s="14"/>
      <c r="G49" s="14"/>
      <c r="H49" s="15"/>
    </row>
    <row r="50" hidden="1">
      <c r="D50" s="14"/>
      <c r="G50" s="14"/>
      <c r="H50" s="15"/>
    </row>
    <row r="51" hidden="1">
      <c r="D51" s="14"/>
      <c r="G51" s="14"/>
      <c r="H51" s="15"/>
    </row>
    <row r="52" hidden="1">
      <c r="D52" s="14"/>
      <c r="G52" s="14"/>
      <c r="H52" s="15"/>
    </row>
    <row r="53" hidden="1">
      <c r="D53" s="14"/>
      <c r="G53" s="14"/>
      <c r="H53" s="15"/>
    </row>
    <row r="54" hidden="1">
      <c r="D54" s="14"/>
      <c r="G54" s="14"/>
      <c r="H54" s="15"/>
    </row>
    <row r="55" hidden="1">
      <c r="D55" s="14"/>
      <c r="G55" s="14"/>
      <c r="H55" s="15"/>
    </row>
    <row r="56" hidden="1">
      <c r="D56" s="14"/>
      <c r="G56" s="14"/>
      <c r="H56" s="15"/>
    </row>
    <row r="57" hidden="1">
      <c r="D57" s="14"/>
      <c r="G57" s="14"/>
      <c r="H57" s="15"/>
    </row>
    <row r="58" hidden="1">
      <c r="D58" s="14"/>
      <c r="G58" s="14"/>
      <c r="H58" s="15"/>
    </row>
    <row r="59" hidden="1">
      <c r="D59" s="14"/>
      <c r="G59" s="14"/>
      <c r="H59" s="15"/>
    </row>
    <row r="60" hidden="1">
      <c r="D60" s="14"/>
      <c r="G60" s="14"/>
      <c r="H60" s="15"/>
    </row>
    <row r="61" hidden="1">
      <c r="D61" s="14"/>
      <c r="G61" s="14"/>
      <c r="H61" s="15"/>
    </row>
    <row r="62" hidden="1">
      <c r="D62" s="14"/>
      <c r="G62" s="14"/>
      <c r="H62" s="15"/>
    </row>
    <row r="63" hidden="1">
      <c r="D63" s="14"/>
      <c r="G63" s="14"/>
      <c r="H63" s="15"/>
    </row>
    <row r="64" hidden="1">
      <c r="D64" s="14"/>
      <c r="G64" s="14"/>
      <c r="H64" s="15"/>
    </row>
    <row r="65" hidden="1">
      <c r="D65" s="14"/>
      <c r="G65" s="14"/>
      <c r="H65" s="15"/>
    </row>
    <row r="66" hidden="1">
      <c r="D66" s="14"/>
      <c r="G66" s="14"/>
      <c r="H66" s="15"/>
    </row>
    <row r="67" hidden="1">
      <c r="D67" s="14"/>
      <c r="G67" s="14"/>
      <c r="H67" s="15"/>
    </row>
    <row r="68" hidden="1">
      <c r="D68" s="14"/>
      <c r="G68" s="14"/>
      <c r="H68" s="15"/>
    </row>
    <row r="69" hidden="1">
      <c r="D69" s="14"/>
      <c r="G69" s="14"/>
      <c r="H69" s="15"/>
    </row>
    <row r="70" hidden="1">
      <c r="D70" s="14"/>
      <c r="G70" s="14"/>
      <c r="H70" s="15"/>
    </row>
    <row r="71" hidden="1">
      <c r="D71" s="14"/>
      <c r="G71" s="14"/>
      <c r="H71" s="15"/>
    </row>
    <row r="72" hidden="1">
      <c r="D72" s="14"/>
      <c r="G72" s="14"/>
      <c r="H72" s="15"/>
    </row>
    <row r="73" hidden="1">
      <c r="D73" s="14"/>
      <c r="G73" s="14"/>
      <c r="H73" s="15"/>
    </row>
    <row r="74" hidden="1">
      <c r="D74" s="14"/>
      <c r="G74" s="14"/>
      <c r="H74" s="15"/>
    </row>
    <row r="75" hidden="1">
      <c r="D75" s="14"/>
      <c r="G75" s="14"/>
      <c r="H75" s="15"/>
    </row>
    <row r="76" hidden="1">
      <c r="D76" s="14"/>
      <c r="G76" s="14"/>
      <c r="H76" s="15"/>
    </row>
    <row r="77" hidden="1">
      <c r="D77" s="14"/>
      <c r="G77" s="14"/>
      <c r="H77" s="15"/>
    </row>
    <row r="78" hidden="1">
      <c r="D78" s="14"/>
      <c r="G78" s="14"/>
      <c r="H78" s="15"/>
    </row>
    <row r="79" hidden="1">
      <c r="D79" s="14"/>
      <c r="G79" s="14"/>
      <c r="H79" s="15"/>
    </row>
    <row r="80" hidden="1">
      <c r="D80" s="14"/>
      <c r="G80" s="14"/>
      <c r="H80" s="15"/>
    </row>
    <row r="81" hidden="1">
      <c r="D81" s="14"/>
      <c r="G81" s="14"/>
      <c r="H81" s="15"/>
    </row>
    <row r="82" hidden="1">
      <c r="D82" s="14"/>
      <c r="G82" s="14"/>
      <c r="H82" s="15"/>
    </row>
    <row r="83" hidden="1">
      <c r="D83" s="14"/>
      <c r="G83" s="14"/>
      <c r="H83" s="15"/>
    </row>
    <row r="84" hidden="1">
      <c r="D84" s="14"/>
      <c r="G84" s="14"/>
      <c r="H84" s="15"/>
    </row>
    <row r="85" hidden="1">
      <c r="D85" s="14"/>
      <c r="G85" s="14"/>
      <c r="H85" s="15"/>
    </row>
    <row r="86" hidden="1">
      <c r="D86" s="14"/>
      <c r="G86" s="14"/>
      <c r="H86" s="15"/>
    </row>
    <row r="87" hidden="1">
      <c r="D87" s="14"/>
      <c r="G87" s="14"/>
      <c r="H87" s="15"/>
    </row>
    <row r="88" hidden="1">
      <c r="D88" s="14"/>
      <c r="G88" s="14"/>
      <c r="H88" s="15"/>
    </row>
    <row r="89" hidden="1">
      <c r="D89" s="14"/>
      <c r="G89" s="14"/>
      <c r="H89" s="15"/>
    </row>
    <row r="90" hidden="1">
      <c r="D90" s="14"/>
      <c r="G90" s="14"/>
      <c r="H90" s="15"/>
    </row>
    <row r="91" hidden="1">
      <c r="D91" s="14"/>
      <c r="G91" s="14"/>
      <c r="H91" s="15"/>
    </row>
    <row r="92" hidden="1">
      <c r="D92" s="14"/>
      <c r="G92" s="14"/>
      <c r="H92" s="15"/>
    </row>
    <row r="93" hidden="1">
      <c r="D93" s="14"/>
      <c r="G93" s="14"/>
      <c r="H93" s="15"/>
    </row>
    <row r="94" hidden="1">
      <c r="D94" s="14"/>
      <c r="G94" s="14"/>
      <c r="H94" s="15"/>
    </row>
    <row r="95" hidden="1">
      <c r="D95" s="14"/>
      <c r="G95" s="14"/>
      <c r="H95" s="15"/>
    </row>
    <row r="96" hidden="1">
      <c r="D96" s="14"/>
      <c r="G96" s="14"/>
      <c r="H96" s="15"/>
    </row>
    <row r="97" hidden="1">
      <c r="D97" s="14"/>
      <c r="G97" s="14"/>
      <c r="H97" s="15"/>
    </row>
    <row r="98" hidden="1">
      <c r="D98" s="14"/>
      <c r="G98" s="14"/>
      <c r="H98" s="15"/>
    </row>
    <row r="99" hidden="1">
      <c r="D99" s="14"/>
      <c r="G99" s="14"/>
      <c r="H99" s="15"/>
    </row>
    <row r="100" hidden="1">
      <c r="D100" s="14"/>
      <c r="G100" s="14"/>
      <c r="H100" s="15"/>
    </row>
    <row r="101" hidden="1">
      <c r="D101" s="14"/>
      <c r="G101" s="14"/>
      <c r="H101" s="15"/>
    </row>
    <row r="102" hidden="1">
      <c r="D102" s="14"/>
      <c r="G102" s="14"/>
      <c r="H102" s="15"/>
    </row>
    <row r="103" hidden="1">
      <c r="D103" s="14"/>
      <c r="G103" s="14"/>
      <c r="H103" s="15"/>
    </row>
    <row r="104" hidden="1">
      <c r="D104" s="14"/>
      <c r="G104" s="14"/>
      <c r="H104" s="15"/>
    </row>
    <row r="105" hidden="1">
      <c r="D105" s="14"/>
      <c r="G105" s="14"/>
      <c r="H105" s="15"/>
    </row>
    <row r="106" hidden="1">
      <c r="D106" s="14"/>
      <c r="G106" s="14"/>
      <c r="H106" s="15"/>
    </row>
    <row r="107" hidden="1">
      <c r="D107" s="14"/>
      <c r="G107" s="14"/>
      <c r="H107" s="15"/>
    </row>
    <row r="108" hidden="1">
      <c r="D108" s="14"/>
      <c r="G108" s="14"/>
      <c r="H108" s="15"/>
    </row>
    <row r="109" hidden="1">
      <c r="D109" s="14"/>
      <c r="G109" s="14"/>
      <c r="H109" s="15"/>
    </row>
    <row r="110" hidden="1">
      <c r="D110" s="14"/>
      <c r="G110" s="14"/>
      <c r="H110" s="15"/>
    </row>
    <row r="111" hidden="1">
      <c r="D111" s="14"/>
      <c r="G111" s="14"/>
      <c r="H111" s="15"/>
    </row>
    <row r="112" hidden="1">
      <c r="D112" s="14"/>
      <c r="G112" s="14"/>
      <c r="H112" s="15"/>
    </row>
    <row r="113" hidden="1">
      <c r="D113" s="14"/>
      <c r="G113" s="14"/>
      <c r="H113" s="15"/>
    </row>
    <row r="114" hidden="1">
      <c r="D114" s="14"/>
      <c r="G114" s="14"/>
      <c r="H114" s="15"/>
    </row>
    <row r="115" hidden="1">
      <c r="D115" s="14"/>
      <c r="G115" s="14"/>
      <c r="H115" s="15"/>
    </row>
    <row r="116" hidden="1">
      <c r="D116" s="14"/>
      <c r="G116" s="14"/>
      <c r="H116" s="15"/>
    </row>
    <row r="117" hidden="1">
      <c r="D117" s="14"/>
      <c r="G117" s="14"/>
      <c r="H117" s="15"/>
    </row>
    <row r="118" hidden="1">
      <c r="D118" s="14"/>
      <c r="G118" s="14"/>
      <c r="H118" s="15"/>
    </row>
    <row r="119" hidden="1">
      <c r="D119" s="14"/>
      <c r="G119" s="14"/>
      <c r="H119" s="15"/>
    </row>
    <row r="120" hidden="1">
      <c r="D120" s="14"/>
      <c r="G120" s="14"/>
      <c r="H120" s="15"/>
    </row>
    <row r="121" hidden="1">
      <c r="D121" s="14"/>
      <c r="G121" s="14"/>
      <c r="H121" s="15"/>
    </row>
    <row r="122" hidden="1">
      <c r="D122" s="14"/>
      <c r="G122" s="14"/>
      <c r="H122" s="15"/>
    </row>
    <row r="123" hidden="1">
      <c r="D123" s="14"/>
      <c r="G123" s="14"/>
      <c r="H123" s="15"/>
    </row>
    <row r="124" hidden="1">
      <c r="D124" s="14"/>
      <c r="G124" s="14"/>
      <c r="H124" s="15"/>
    </row>
    <row r="125" hidden="1">
      <c r="D125" s="14"/>
      <c r="G125" s="14"/>
      <c r="H125" s="15"/>
    </row>
    <row r="126" hidden="1">
      <c r="D126" s="14"/>
      <c r="G126" s="14"/>
      <c r="H126" s="15"/>
    </row>
    <row r="127" hidden="1">
      <c r="D127" s="14"/>
      <c r="G127" s="14"/>
      <c r="H127" s="15"/>
    </row>
    <row r="128" hidden="1">
      <c r="D128" s="14"/>
      <c r="G128" s="14"/>
      <c r="H128" s="15"/>
    </row>
    <row r="129" hidden="1">
      <c r="D129" s="14"/>
      <c r="G129" s="14"/>
      <c r="H129" s="15"/>
    </row>
    <row r="130" hidden="1">
      <c r="D130" s="14"/>
      <c r="G130" s="14"/>
      <c r="H130" s="15"/>
    </row>
    <row r="131" hidden="1">
      <c r="D131" s="14"/>
      <c r="G131" s="14"/>
      <c r="H131" s="15"/>
    </row>
    <row r="132" hidden="1">
      <c r="D132" s="14"/>
      <c r="G132" s="14"/>
      <c r="H132" s="15"/>
    </row>
    <row r="133" hidden="1">
      <c r="D133" s="14"/>
      <c r="G133" s="14"/>
      <c r="H133" s="15"/>
    </row>
    <row r="134" hidden="1">
      <c r="D134" s="14"/>
      <c r="G134" s="14"/>
      <c r="H134" s="15"/>
    </row>
    <row r="135" hidden="1">
      <c r="D135" s="14"/>
      <c r="G135" s="14"/>
      <c r="H135" s="15"/>
    </row>
    <row r="136" hidden="1">
      <c r="D136" s="14"/>
      <c r="G136" s="14"/>
      <c r="H136" s="15"/>
    </row>
    <row r="137" hidden="1">
      <c r="D137" s="14"/>
      <c r="G137" s="14"/>
      <c r="H137" s="15"/>
    </row>
    <row r="138" hidden="1">
      <c r="D138" s="14"/>
      <c r="G138" s="14"/>
      <c r="H138" s="15"/>
    </row>
    <row r="139" hidden="1">
      <c r="D139" s="14"/>
      <c r="G139" s="14"/>
      <c r="H139" s="15"/>
    </row>
    <row r="140" hidden="1">
      <c r="D140" s="14"/>
      <c r="G140" s="14"/>
      <c r="H140" s="15"/>
    </row>
    <row r="141" hidden="1">
      <c r="D141" s="14"/>
      <c r="G141" s="14"/>
      <c r="H141" s="15"/>
    </row>
    <row r="142" hidden="1">
      <c r="D142" s="14"/>
      <c r="G142" s="14"/>
      <c r="H142" s="15"/>
    </row>
    <row r="143" hidden="1">
      <c r="D143" s="14"/>
      <c r="G143" s="14"/>
      <c r="H143" s="15"/>
    </row>
    <row r="144" hidden="1">
      <c r="D144" s="14"/>
      <c r="G144" s="14"/>
      <c r="H144" s="15"/>
    </row>
    <row r="145" hidden="1">
      <c r="D145" s="14"/>
      <c r="G145" s="14"/>
      <c r="H145" s="15"/>
    </row>
    <row r="146" hidden="1">
      <c r="D146" s="14"/>
      <c r="G146" s="14"/>
      <c r="H146" s="15"/>
    </row>
    <row r="147" hidden="1">
      <c r="D147" s="14"/>
      <c r="G147" s="14"/>
      <c r="H147" s="15"/>
    </row>
    <row r="148" hidden="1">
      <c r="D148" s="14"/>
      <c r="G148" s="14"/>
      <c r="H148" s="15"/>
    </row>
    <row r="149" hidden="1">
      <c r="D149" s="14"/>
      <c r="G149" s="14"/>
      <c r="H149" s="15"/>
    </row>
    <row r="150" hidden="1">
      <c r="D150" s="14"/>
      <c r="G150" s="14"/>
      <c r="H150" s="15"/>
    </row>
    <row r="151" hidden="1">
      <c r="D151" s="14"/>
      <c r="G151" s="14"/>
      <c r="H151" s="15"/>
    </row>
    <row r="152" hidden="1">
      <c r="D152" s="14"/>
      <c r="G152" s="14"/>
      <c r="H152" s="15"/>
    </row>
    <row r="153" hidden="1">
      <c r="D153" s="14"/>
      <c r="G153" s="14"/>
      <c r="H153" s="15"/>
    </row>
    <row r="154" hidden="1">
      <c r="D154" s="14"/>
      <c r="G154" s="14"/>
      <c r="H154" s="15"/>
    </row>
    <row r="155" hidden="1">
      <c r="D155" s="14"/>
      <c r="G155" s="14"/>
      <c r="H155" s="15"/>
    </row>
    <row r="156" hidden="1">
      <c r="D156" s="14"/>
      <c r="G156" s="14"/>
      <c r="H156" s="15"/>
    </row>
    <row r="157" hidden="1">
      <c r="D157" s="14"/>
      <c r="G157" s="14"/>
      <c r="H157" s="15"/>
    </row>
    <row r="158" hidden="1">
      <c r="D158" s="14"/>
      <c r="G158" s="14"/>
      <c r="H158" s="15"/>
    </row>
    <row r="159" hidden="1">
      <c r="D159" s="14"/>
      <c r="G159" s="14"/>
      <c r="H159" s="15"/>
    </row>
    <row r="160" hidden="1">
      <c r="D160" s="14"/>
      <c r="G160" s="14"/>
      <c r="H160" s="15"/>
    </row>
    <row r="161" hidden="1">
      <c r="D161" s="14"/>
      <c r="G161" s="14"/>
      <c r="H161" s="15"/>
    </row>
    <row r="162" hidden="1">
      <c r="D162" s="14"/>
      <c r="G162" s="14"/>
      <c r="H162" s="15"/>
    </row>
    <row r="163" hidden="1">
      <c r="D163" s="14"/>
      <c r="G163" s="14"/>
      <c r="H163" s="15"/>
    </row>
    <row r="164" hidden="1">
      <c r="D164" s="14"/>
      <c r="G164" s="14"/>
      <c r="H164" s="15"/>
    </row>
    <row r="165" hidden="1">
      <c r="D165" s="14"/>
      <c r="G165" s="14"/>
      <c r="H165" s="15"/>
    </row>
    <row r="166" hidden="1">
      <c r="D166" s="14"/>
      <c r="G166" s="14"/>
      <c r="H166" s="15"/>
    </row>
    <row r="167" hidden="1">
      <c r="D167" s="14"/>
      <c r="G167" s="14"/>
      <c r="H167" s="15"/>
    </row>
    <row r="168" hidden="1">
      <c r="D168" s="14"/>
      <c r="G168" s="14"/>
      <c r="H168" s="15"/>
    </row>
    <row r="169" hidden="1">
      <c r="D169" s="14"/>
      <c r="G169" s="14"/>
      <c r="H169" s="15"/>
    </row>
    <row r="170" hidden="1">
      <c r="D170" s="14"/>
      <c r="G170" s="14"/>
      <c r="H170" s="15"/>
    </row>
    <row r="171" hidden="1">
      <c r="D171" s="14"/>
      <c r="G171" s="14"/>
      <c r="H171" s="15"/>
    </row>
    <row r="172" hidden="1">
      <c r="D172" s="14"/>
      <c r="G172" s="14"/>
      <c r="H172" s="15"/>
    </row>
    <row r="173" hidden="1">
      <c r="D173" s="14"/>
      <c r="G173" s="14"/>
      <c r="H173" s="15"/>
    </row>
    <row r="174" hidden="1">
      <c r="D174" s="14"/>
      <c r="G174" s="14"/>
      <c r="H174" s="15"/>
    </row>
    <row r="175" hidden="1">
      <c r="D175" s="14"/>
      <c r="G175" s="14"/>
      <c r="H175" s="15"/>
    </row>
    <row r="176" hidden="1">
      <c r="D176" s="14"/>
      <c r="G176" s="14"/>
      <c r="H176" s="15"/>
    </row>
    <row r="177" hidden="1">
      <c r="D177" s="14"/>
      <c r="G177" s="14"/>
      <c r="H177" s="15"/>
    </row>
    <row r="178" hidden="1">
      <c r="D178" s="14"/>
      <c r="G178" s="14"/>
      <c r="H178" s="15"/>
    </row>
    <row r="179" hidden="1">
      <c r="D179" s="14"/>
      <c r="G179" s="14"/>
      <c r="H179" s="15"/>
    </row>
    <row r="180" hidden="1">
      <c r="D180" s="14"/>
      <c r="G180" s="14"/>
      <c r="H180" s="15"/>
    </row>
    <row r="181" hidden="1">
      <c r="D181" s="14"/>
      <c r="G181" s="14"/>
      <c r="H181" s="15"/>
    </row>
    <row r="182" hidden="1">
      <c r="D182" s="14"/>
      <c r="G182" s="14"/>
      <c r="H182" s="15"/>
    </row>
    <row r="183" hidden="1">
      <c r="D183" s="14"/>
      <c r="G183" s="14"/>
      <c r="H183" s="15"/>
    </row>
    <row r="184" hidden="1">
      <c r="D184" s="14"/>
      <c r="G184" s="14"/>
      <c r="H184" s="15"/>
    </row>
    <row r="185" hidden="1">
      <c r="D185" s="14"/>
      <c r="G185" s="14"/>
      <c r="H185" s="15"/>
    </row>
    <row r="186" hidden="1">
      <c r="D186" s="14"/>
      <c r="G186" s="14"/>
      <c r="H186" s="15"/>
    </row>
    <row r="187" hidden="1">
      <c r="D187" s="14"/>
      <c r="G187" s="14"/>
      <c r="H187" s="15"/>
    </row>
    <row r="188" hidden="1">
      <c r="D188" s="14"/>
      <c r="G188" s="14"/>
      <c r="H188" s="15"/>
    </row>
    <row r="189" hidden="1">
      <c r="D189" s="14"/>
      <c r="G189" s="14"/>
      <c r="H189" s="15"/>
    </row>
    <row r="190" hidden="1">
      <c r="D190" s="14"/>
      <c r="G190" s="14"/>
      <c r="H190" s="15"/>
    </row>
    <row r="191" hidden="1">
      <c r="D191" s="14"/>
      <c r="G191" s="14"/>
      <c r="H191" s="15"/>
    </row>
    <row r="192" hidden="1">
      <c r="D192" s="14"/>
      <c r="G192" s="14"/>
      <c r="H192" s="15"/>
    </row>
    <row r="193" hidden="1">
      <c r="D193" s="14"/>
      <c r="G193" s="14"/>
      <c r="H193" s="15"/>
    </row>
    <row r="194" hidden="1">
      <c r="D194" s="14"/>
      <c r="G194" s="14"/>
      <c r="H194" s="15"/>
    </row>
    <row r="195" hidden="1">
      <c r="D195" s="14"/>
      <c r="G195" s="14"/>
      <c r="H195" s="15"/>
    </row>
    <row r="196" hidden="1">
      <c r="D196" s="14"/>
      <c r="G196" s="14"/>
      <c r="H196" s="15"/>
    </row>
    <row r="197" hidden="1">
      <c r="D197" s="14"/>
      <c r="G197" s="14"/>
      <c r="H197" s="15"/>
    </row>
    <row r="198" hidden="1">
      <c r="D198" s="14"/>
      <c r="G198" s="14"/>
      <c r="H198" s="15"/>
    </row>
    <row r="199" hidden="1">
      <c r="D199" s="14"/>
      <c r="G199" s="14"/>
      <c r="H199" s="15"/>
    </row>
    <row r="200" hidden="1">
      <c r="D200" s="14"/>
      <c r="G200" s="14"/>
      <c r="H200" s="15"/>
    </row>
    <row r="201" hidden="1">
      <c r="D201" s="14"/>
      <c r="G201" s="14"/>
      <c r="H201" s="15"/>
    </row>
    <row r="202" hidden="1">
      <c r="D202" s="14"/>
      <c r="G202" s="14"/>
      <c r="H202" s="15"/>
    </row>
    <row r="203" hidden="1">
      <c r="D203" s="14"/>
      <c r="G203" s="14"/>
      <c r="H203" s="15"/>
    </row>
    <row r="204" hidden="1">
      <c r="D204" s="14"/>
      <c r="G204" s="14"/>
      <c r="H204" s="15"/>
    </row>
    <row r="205" hidden="1">
      <c r="D205" s="14"/>
      <c r="G205" s="14"/>
      <c r="H205" s="15"/>
    </row>
    <row r="206" hidden="1">
      <c r="D206" s="14"/>
      <c r="G206" s="14"/>
      <c r="H206" s="15"/>
    </row>
    <row r="207" hidden="1">
      <c r="D207" s="14"/>
      <c r="G207" s="14"/>
      <c r="H207" s="15"/>
    </row>
    <row r="208" hidden="1">
      <c r="D208" s="14"/>
      <c r="G208" s="14"/>
      <c r="H208" s="15"/>
    </row>
    <row r="209" hidden="1">
      <c r="D209" s="14"/>
      <c r="G209" s="14"/>
      <c r="H209" s="15"/>
    </row>
    <row r="210" hidden="1">
      <c r="D210" s="14"/>
      <c r="G210" s="14"/>
      <c r="H210" s="15"/>
    </row>
    <row r="211" hidden="1">
      <c r="D211" s="14"/>
      <c r="G211" s="14"/>
      <c r="H211" s="15"/>
    </row>
    <row r="212" hidden="1">
      <c r="D212" s="14"/>
      <c r="G212" s="14"/>
      <c r="H212" s="15"/>
    </row>
    <row r="213" hidden="1">
      <c r="D213" s="14"/>
      <c r="G213" s="14"/>
      <c r="H213" s="15"/>
    </row>
    <row r="214" hidden="1">
      <c r="D214" s="14"/>
      <c r="G214" s="14"/>
      <c r="H214" s="15"/>
    </row>
    <row r="215" hidden="1">
      <c r="D215" s="14"/>
      <c r="G215" s="14"/>
      <c r="H215" s="15"/>
    </row>
    <row r="216" hidden="1">
      <c r="D216" s="14"/>
      <c r="G216" s="14"/>
      <c r="H216" s="15"/>
    </row>
    <row r="217" hidden="1">
      <c r="D217" s="14"/>
      <c r="G217" s="14"/>
      <c r="H217" s="15"/>
    </row>
    <row r="218" hidden="1">
      <c r="D218" s="14"/>
      <c r="G218" s="14"/>
      <c r="H218" s="15"/>
    </row>
    <row r="219" hidden="1">
      <c r="D219" s="14"/>
      <c r="G219" s="14"/>
      <c r="H219" s="15"/>
    </row>
    <row r="220" hidden="1">
      <c r="D220" s="14"/>
      <c r="G220" s="14"/>
      <c r="H220" s="15"/>
    </row>
    <row r="221" hidden="1">
      <c r="D221" s="14"/>
      <c r="G221" s="14"/>
      <c r="H221" s="15"/>
    </row>
    <row r="222" hidden="1">
      <c r="D222" s="14"/>
      <c r="G222" s="14"/>
      <c r="H222" s="15"/>
    </row>
    <row r="223" hidden="1">
      <c r="D223" s="14"/>
      <c r="G223" s="14"/>
      <c r="H223" s="15"/>
    </row>
    <row r="224" hidden="1">
      <c r="D224" s="14"/>
      <c r="G224" s="14"/>
      <c r="H224" s="15"/>
    </row>
    <row r="225" hidden="1">
      <c r="D225" s="14"/>
      <c r="G225" s="14"/>
      <c r="H225" s="15"/>
    </row>
    <row r="226" hidden="1">
      <c r="D226" s="14"/>
      <c r="G226" s="14"/>
      <c r="H226" s="15"/>
    </row>
    <row r="227" hidden="1">
      <c r="D227" s="14"/>
      <c r="G227" s="14"/>
      <c r="H227" s="15"/>
    </row>
    <row r="228" hidden="1">
      <c r="D228" s="14"/>
      <c r="G228" s="14"/>
      <c r="H228" s="15"/>
    </row>
    <row r="229" hidden="1">
      <c r="D229" s="14"/>
      <c r="G229" s="14"/>
      <c r="H229" s="15"/>
    </row>
    <row r="230" hidden="1">
      <c r="D230" s="14"/>
      <c r="G230" s="14"/>
      <c r="H230" s="15"/>
    </row>
    <row r="231" hidden="1">
      <c r="D231" s="14"/>
      <c r="G231" s="14"/>
      <c r="H231" s="15"/>
    </row>
    <row r="232" hidden="1">
      <c r="D232" s="14"/>
      <c r="G232" s="14"/>
      <c r="H232" s="15"/>
    </row>
    <row r="233" hidden="1">
      <c r="D233" s="14"/>
      <c r="G233" s="14"/>
      <c r="H233" s="15"/>
    </row>
    <row r="234" hidden="1">
      <c r="D234" s="14"/>
      <c r="G234" s="14"/>
      <c r="H234" s="15"/>
    </row>
    <row r="235" hidden="1">
      <c r="D235" s="14"/>
      <c r="G235" s="14"/>
      <c r="H235" s="15"/>
    </row>
    <row r="236" hidden="1">
      <c r="D236" s="14"/>
      <c r="G236" s="14"/>
      <c r="H236" s="15"/>
    </row>
    <row r="237" hidden="1">
      <c r="D237" s="14"/>
      <c r="G237" s="14"/>
      <c r="H237" s="15"/>
    </row>
    <row r="238" hidden="1">
      <c r="D238" s="14"/>
      <c r="G238" s="14"/>
      <c r="H238" s="15"/>
    </row>
    <row r="239" hidden="1">
      <c r="D239" s="14"/>
      <c r="G239" s="14"/>
      <c r="H239" s="15"/>
    </row>
    <row r="240" hidden="1">
      <c r="D240" s="14"/>
      <c r="G240" s="14"/>
      <c r="H240" s="15"/>
    </row>
    <row r="241" hidden="1">
      <c r="D241" s="14"/>
      <c r="G241" s="14"/>
      <c r="H241" s="15"/>
    </row>
    <row r="242" hidden="1">
      <c r="D242" s="14"/>
      <c r="G242" s="14"/>
      <c r="H242" s="15"/>
    </row>
    <row r="243" hidden="1">
      <c r="D243" s="14"/>
      <c r="G243" s="14"/>
      <c r="H243" s="15"/>
    </row>
    <row r="244" hidden="1">
      <c r="D244" s="14"/>
      <c r="G244" s="14"/>
      <c r="H244" s="15"/>
    </row>
    <row r="245" hidden="1">
      <c r="D245" s="14"/>
      <c r="G245" s="14"/>
      <c r="H245" s="15"/>
    </row>
    <row r="246" hidden="1">
      <c r="D246" s="14"/>
      <c r="G246" s="14"/>
      <c r="H246" s="15"/>
    </row>
    <row r="247" hidden="1">
      <c r="D247" s="14"/>
      <c r="G247" s="14"/>
      <c r="H247" s="15"/>
    </row>
    <row r="248" hidden="1">
      <c r="D248" s="14"/>
      <c r="G248" s="14"/>
      <c r="H248" s="15"/>
    </row>
    <row r="249" hidden="1">
      <c r="D249" s="14"/>
      <c r="G249" s="14"/>
      <c r="H249" s="15"/>
    </row>
    <row r="250" hidden="1">
      <c r="D250" s="14"/>
      <c r="G250" s="14"/>
      <c r="H250" s="15"/>
    </row>
    <row r="251" hidden="1">
      <c r="D251" s="14"/>
      <c r="G251" s="14"/>
      <c r="H251" s="15"/>
    </row>
    <row r="252" hidden="1">
      <c r="D252" s="14"/>
      <c r="G252" s="14"/>
      <c r="H252" s="15"/>
    </row>
    <row r="253" hidden="1">
      <c r="D253" s="14"/>
      <c r="G253" s="14"/>
      <c r="H253" s="15"/>
    </row>
    <row r="254" hidden="1">
      <c r="D254" s="14"/>
      <c r="G254" s="14"/>
      <c r="H254" s="15"/>
    </row>
    <row r="255" hidden="1">
      <c r="D255" s="14"/>
      <c r="G255" s="14"/>
      <c r="H255" s="15"/>
    </row>
    <row r="256" hidden="1">
      <c r="D256" s="14"/>
      <c r="G256" s="14"/>
      <c r="H256" s="15"/>
    </row>
    <row r="257" hidden="1">
      <c r="D257" s="14"/>
      <c r="G257" s="14"/>
      <c r="H257" s="15"/>
    </row>
    <row r="258" hidden="1">
      <c r="D258" s="14"/>
      <c r="G258" s="14"/>
      <c r="H258" s="15"/>
    </row>
    <row r="259" hidden="1">
      <c r="D259" s="14"/>
      <c r="G259" s="14"/>
      <c r="H259" s="15"/>
    </row>
    <row r="260" hidden="1">
      <c r="D260" s="14"/>
      <c r="G260" s="14"/>
      <c r="H260" s="15"/>
    </row>
    <row r="261" hidden="1">
      <c r="D261" s="14"/>
      <c r="G261" s="14"/>
      <c r="H261" s="15"/>
    </row>
    <row r="262" hidden="1">
      <c r="D262" s="14"/>
      <c r="G262" s="14"/>
      <c r="H262" s="15"/>
    </row>
    <row r="263" hidden="1">
      <c r="D263" s="14"/>
      <c r="G263" s="14"/>
      <c r="H263" s="15"/>
    </row>
    <row r="264" hidden="1">
      <c r="D264" s="14"/>
      <c r="G264" s="14"/>
      <c r="H264" s="15"/>
    </row>
    <row r="265" hidden="1">
      <c r="D265" s="14"/>
      <c r="G265" s="14"/>
      <c r="H265" s="15"/>
    </row>
    <row r="266" hidden="1">
      <c r="D266" s="14"/>
      <c r="G266" s="14"/>
      <c r="H266" s="15"/>
    </row>
    <row r="267" hidden="1">
      <c r="D267" s="14"/>
      <c r="G267" s="14"/>
      <c r="H267" s="15"/>
    </row>
    <row r="268" hidden="1">
      <c r="D268" s="14"/>
      <c r="G268" s="14"/>
      <c r="H268" s="15"/>
    </row>
    <row r="269" hidden="1">
      <c r="D269" s="14"/>
      <c r="G269" s="14"/>
      <c r="H269" s="15"/>
    </row>
    <row r="270" hidden="1">
      <c r="D270" s="14"/>
      <c r="G270" s="14"/>
      <c r="H270" s="15"/>
    </row>
    <row r="271" hidden="1">
      <c r="D271" s="14"/>
      <c r="G271" s="14"/>
      <c r="H271" s="15"/>
    </row>
    <row r="272" hidden="1">
      <c r="D272" s="14"/>
      <c r="G272" s="14"/>
      <c r="H272" s="15"/>
    </row>
    <row r="273" hidden="1">
      <c r="D273" s="14"/>
      <c r="G273" s="14"/>
      <c r="H273" s="15"/>
    </row>
    <row r="274" hidden="1">
      <c r="D274" s="14"/>
      <c r="G274" s="14"/>
      <c r="H274" s="15"/>
    </row>
    <row r="275" hidden="1">
      <c r="D275" s="14"/>
      <c r="G275" s="14"/>
      <c r="H275" s="15"/>
    </row>
    <row r="276" hidden="1">
      <c r="D276" s="14"/>
      <c r="G276" s="14"/>
      <c r="H276" s="15"/>
    </row>
    <row r="277" hidden="1">
      <c r="D277" s="14"/>
      <c r="G277" s="14"/>
      <c r="H277" s="15"/>
    </row>
    <row r="278" hidden="1">
      <c r="D278" s="14"/>
      <c r="G278" s="14"/>
      <c r="H278" s="15"/>
    </row>
    <row r="279" hidden="1">
      <c r="D279" s="14"/>
      <c r="G279" s="14"/>
      <c r="H279" s="15"/>
    </row>
    <row r="280" hidden="1">
      <c r="D280" s="14"/>
      <c r="G280" s="14"/>
      <c r="H280" s="15"/>
    </row>
    <row r="281" hidden="1">
      <c r="D281" s="14"/>
      <c r="G281" s="14"/>
      <c r="H281" s="15"/>
    </row>
    <row r="282" hidden="1">
      <c r="D282" s="14"/>
      <c r="G282" s="14"/>
      <c r="H282" s="15"/>
    </row>
    <row r="283" hidden="1">
      <c r="D283" s="14"/>
      <c r="G283" s="14"/>
      <c r="H283" s="15"/>
    </row>
    <row r="284" hidden="1">
      <c r="D284" s="14"/>
      <c r="G284" s="14"/>
      <c r="H284" s="15"/>
    </row>
    <row r="285" hidden="1">
      <c r="D285" s="14"/>
      <c r="G285" s="14"/>
      <c r="H285" s="15"/>
    </row>
    <row r="286" hidden="1">
      <c r="D286" s="14"/>
      <c r="G286" s="14"/>
      <c r="H286" s="15"/>
    </row>
    <row r="287" hidden="1">
      <c r="D287" s="14"/>
      <c r="G287" s="14"/>
      <c r="H287" s="15"/>
    </row>
    <row r="288" hidden="1">
      <c r="D288" s="14"/>
      <c r="G288" s="14"/>
      <c r="H288" s="15"/>
    </row>
    <row r="289" hidden="1">
      <c r="D289" s="14"/>
      <c r="G289" s="14"/>
      <c r="H289" s="15"/>
    </row>
    <row r="290" hidden="1">
      <c r="D290" s="14"/>
      <c r="G290" s="14"/>
      <c r="H290" s="15"/>
    </row>
    <row r="291" hidden="1">
      <c r="D291" s="14"/>
      <c r="G291" s="14"/>
      <c r="H291" s="15"/>
    </row>
    <row r="292" hidden="1">
      <c r="D292" s="14"/>
      <c r="G292" s="14"/>
      <c r="H292" s="15"/>
    </row>
    <row r="293" hidden="1">
      <c r="D293" s="14"/>
      <c r="G293" s="14"/>
      <c r="H293" s="15"/>
    </row>
    <row r="294" hidden="1">
      <c r="D294" s="14"/>
      <c r="G294" s="14"/>
      <c r="H294" s="15"/>
    </row>
    <row r="295" hidden="1">
      <c r="D295" s="14"/>
      <c r="G295" s="14"/>
      <c r="H295" s="15"/>
    </row>
    <row r="296" hidden="1">
      <c r="D296" s="14"/>
      <c r="G296" s="14"/>
      <c r="H296" s="15"/>
    </row>
    <row r="297" hidden="1">
      <c r="D297" s="14"/>
      <c r="G297" s="14"/>
      <c r="H297" s="15"/>
    </row>
    <row r="298" hidden="1">
      <c r="D298" s="14"/>
      <c r="G298" s="14"/>
      <c r="H298" s="15"/>
    </row>
    <row r="299" hidden="1">
      <c r="D299" s="14"/>
      <c r="G299" s="14"/>
      <c r="H299" s="15"/>
    </row>
    <row r="300" hidden="1">
      <c r="D300" s="14"/>
      <c r="G300" s="14"/>
      <c r="H300" s="15"/>
    </row>
    <row r="301" hidden="1">
      <c r="D301" s="14"/>
      <c r="G301" s="14"/>
      <c r="H301" s="15"/>
    </row>
    <row r="302" hidden="1">
      <c r="D302" s="14"/>
      <c r="G302" s="14"/>
      <c r="H302" s="15"/>
    </row>
    <row r="303" hidden="1">
      <c r="D303" s="14"/>
      <c r="G303" s="14"/>
      <c r="H303" s="15"/>
    </row>
    <row r="304" hidden="1">
      <c r="D304" s="14"/>
      <c r="G304" s="14"/>
      <c r="H304" s="15"/>
    </row>
    <row r="305" hidden="1">
      <c r="D305" s="14"/>
      <c r="G305" s="14"/>
      <c r="H305" s="15"/>
    </row>
    <row r="306" hidden="1">
      <c r="D306" s="14"/>
      <c r="G306" s="14"/>
      <c r="H306" s="15"/>
    </row>
    <row r="307" hidden="1">
      <c r="D307" s="14"/>
      <c r="G307" s="14"/>
      <c r="H307" s="15"/>
    </row>
    <row r="308" hidden="1">
      <c r="D308" s="14"/>
      <c r="G308" s="14"/>
      <c r="H308" s="15"/>
    </row>
    <row r="309" hidden="1">
      <c r="D309" s="14"/>
      <c r="G309" s="14"/>
      <c r="H309" s="15"/>
    </row>
    <row r="310" hidden="1">
      <c r="D310" s="14"/>
      <c r="G310" s="14"/>
      <c r="H310" s="15"/>
    </row>
    <row r="311" hidden="1">
      <c r="D311" s="14"/>
      <c r="G311" s="14"/>
      <c r="H311" s="15"/>
    </row>
    <row r="312" hidden="1">
      <c r="D312" s="14"/>
      <c r="G312" s="14"/>
      <c r="H312" s="15"/>
    </row>
    <row r="313" hidden="1">
      <c r="D313" s="14"/>
      <c r="G313" s="14"/>
      <c r="H313" s="15"/>
    </row>
    <row r="314" hidden="1">
      <c r="D314" s="14"/>
      <c r="G314" s="14"/>
      <c r="H314" s="15"/>
    </row>
    <row r="315" hidden="1">
      <c r="D315" s="14"/>
      <c r="G315" s="14"/>
      <c r="H315" s="15"/>
    </row>
    <row r="316" hidden="1">
      <c r="D316" s="14"/>
      <c r="G316" s="14"/>
      <c r="H316" s="15"/>
    </row>
    <row r="317" hidden="1">
      <c r="D317" s="14"/>
      <c r="G317" s="14"/>
      <c r="H317" s="15"/>
    </row>
    <row r="318" hidden="1">
      <c r="D318" s="14"/>
      <c r="G318" s="14"/>
      <c r="H318" s="15"/>
    </row>
    <row r="319" hidden="1">
      <c r="D319" s="14"/>
      <c r="G319" s="14"/>
      <c r="H319" s="15"/>
    </row>
    <row r="320" hidden="1">
      <c r="D320" s="14"/>
      <c r="G320" s="14"/>
      <c r="H320" s="15"/>
    </row>
    <row r="321" hidden="1">
      <c r="D321" s="14"/>
      <c r="G321" s="14"/>
      <c r="H321" s="15"/>
    </row>
    <row r="322" hidden="1">
      <c r="D322" s="14"/>
      <c r="G322" s="14"/>
      <c r="H322" s="15"/>
    </row>
    <row r="323" hidden="1">
      <c r="D323" s="14"/>
      <c r="G323" s="14"/>
      <c r="H323" s="15"/>
    </row>
    <row r="324" hidden="1">
      <c r="D324" s="14"/>
      <c r="G324" s="14"/>
      <c r="H324" s="15"/>
    </row>
    <row r="325" hidden="1">
      <c r="D325" s="14"/>
      <c r="G325" s="14"/>
      <c r="H325" s="15"/>
    </row>
    <row r="326" hidden="1">
      <c r="D326" s="14"/>
      <c r="G326" s="14"/>
      <c r="H326" s="15"/>
    </row>
    <row r="327" hidden="1">
      <c r="D327" s="14"/>
      <c r="G327" s="14"/>
      <c r="H327" s="15"/>
    </row>
    <row r="328" hidden="1">
      <c r="D328" s="14"/>
      <c r="G328" s="14"/>
      <c r="H328" s="15"/>
    </row>
    <row r="329" hidden="1">
      <c r="D329" s="14"/>
      <c r="G329" s="14"/>
      <c r="H329" s="15"/>
    </row>
    <row r="330" hidden="1">
      <c r="D330" s="14"/>
      <c r="G330" s="14"/>
      <c r="H330" s="15"/>
    </row>
    <row r="331" hidden="1">
      <c r="D331" s="14"/>
      <c r="G331" s="14"/>
      <c r="H331" s="15"/>
    </row>
    <row r="332" hidden="1">
      <c r="D332" s="14"/>
      <c r="G332" s="14"/>
      <c r="H332" s="15"/>
    </row>
    <row r="333" hidden="1">
      <c r="D333" s="14"/>
      <c r="G333" s="14"/>
      <c r="H333" s="15"/>
    </row>
    <row r="334" hidden="1">
      <c r="D334" s="14"/>
      <c r="G334" s="14"/>
      <c r="H334" s="15"/>
    </row>
    <row r="335" hidden="1">
      <c r="D335" s="14"/>
      <c r="G335" s="14"/>
      <c r="H335" s="15"/>
    </row>
    <row r="336" hidden="1">
      <c r="D336" s="14"/>
      <c r="G336" s="14"/>
      <c r="H336" s="15"/>
    </row>
    <row r="337" hidden="1">
      <c r="D337" s="14"/>
      <c r="G337" s="14"/>
      <c r="H337" s="15"/>
    </row>
    <row r="338" hidden="1">
      <c r="D338" s="14"/>
      <c r="G338" s="14"/>
      <c r="H338" s="15"/>
    </row>
    <row r="339" hidden="1">
      <c r="D339" s="14"/>
      <c r="G339" s="14"/>
      <c r="H339" s="15"/>
    </row>
    <row r="340" hidden="1">
      <c r="D340" s="14"/>
      <c r="G340" s="14"/>
      <c r="H340" s="15"/>
    </row>
    <row r="341" hidden="1">
      <c r="D341" s="14"/>
      <c r="G341" s="14"/>
      <c r="H341" s="15"/>
    </row>
    <row r="342" hidden="1">
      <c r="D342" s="14"/>
      <c r="G342" s="14"/>
      <c r="H342" s="15"/>
    </row>
    <row r="343" hidden="1">
      <c r="D343" s="14"/>
      <c r="G343" s="14"/>
      <c r="H343" s="15"/>
    </row>
    <row r="344" hidden="1">
      <c r="D344" s="14"/>
      <c r="G344" s="14"/>
      <c r="H344" s="15"/>
    </row>
    <row r="345" hidden="1">
      <c r="D345" s="14"/>
      <c r="G345" s="14"/>
      <c r="H345" s="15"/>
    </row>
    <row r="346" hidden="1">
      <c r="D346" s="14"/>
      <c r="G346" s="14"/>
      <c r="H346" s="15"/>
    </row>
    <row r="347" hidden="1">
      <c r="D347" s="14"/>
      <c r="G347" s="14"/>
      <c r="H347" s="15"/>
    </row>
    <row r="348" hidden="1">
      <c r="D348" s="14"/>
      <c r="G348" s="14"/>
      <c r="H348" s="15"/>
    </row>
    <row r="349" hidden="1">
      <c r="D349" s="14"/>
      <c r="G349" s="14"/>
      <c r="H349" s="15"/>
    </row>
    <row r="350" hidden="1">
      <c r="D350" s="14"/>
      <c r="G350" s="14"/>
      <c r="H350" s="15"/>
    </row>
    <row r="351" hidden="1">
      <c r="D351" s="14"/>
      <c r="G351" s="14"/>
      <c r="H351" s="15"/>
    </row>
    <row r="352" hidden="1">
      <c r="D352" s="14"/>
      <c r="G352" s="14"/>
      <c r="H352" s="15"/>
    </row>
    <row r="353" hidden="1">
      <c r="D353" s="14"/>
      <c r="G353" s="14"/>
      <c r="H353" s="15"/>
    </row>
    <row r="354" hidden="1">
      <c r="D354" s="14"/>
      <c r="G354" s="14"/>
      <c r="H354" s="15"/>
    </row>
    <row r="355" hidden="1">
      <c r="D355" s="14"/>
      <c r="G355" s="14"/>
      <c r="H355" s="15"/>
    </row>
    <row r="356" hidden="1">
      <c r="D356" s="14"/>
      <c r="G356" s="14"/>
      <c r="H356" s="15"/>
    </row>
    <row r="357" hidden="1">
      <c r="D357" s="14"/>
      <c r="G357" s="14"/>
      <c r="H357" s="15"/>
    </row>
    <row r="358" hidden="1">
      <c r="D358" s="14"/>
      <c r="G358" s="14"/>
      <c r="H358" s="15"/>
    </row>
    <row r="359" hidden="1">
      <c r="D359" s="14"/>
      <c r="G359" s="14"/>
      <c r="H359" s="15"/>
    </row>
    <row r="360" hidden="1">
      <c r="D360" s="14"/>
      <c r="G360" s="14"/>
      <c r="H360" s="15"/>
    </row>
    <row r="361" hidden="1">
      <c r="D361" s="14"/>
      <c r="G361" s="14"/>
      <c r="H361" s="15"/>
    </row>
    <row r="362" hidden="1">
      <c r="D362" s="14"/>
      <c r="G362" s="14"/>
      <c r="H362" s="15"/>
    </row>
    <row r="363" hidden="1">
      <c r="D363" s="14"/>
      <c r="G363" s="14"/>
      <c r="H363" s="15"/>
    </row>
    <row r="364" hidden="1">
      <c r="D364" s="14"/>
      <c r="G364" s="14"/>
      <c r="H364" s="15"/>
    </row>
    <row r="365" hidden="1">
      <c r="D365" s="14"/>
      <c r="G365" s="14"/>
      <c r="H365" s="15"/>
    </row>
    <row r="366" hidden="1">
      <c r="D366" s="14"/>
      <c r="G366" s="14"/>
      <c r="H366" s="15"/>
    </row>
    <row r="367" hidden="1">
      <c r="D367" s="14"/>
      <c r="G367" s="14"/>
      <c r="H367" s="15"/>
    </row>
    <row r="368" hidden="1">
      <c r="D368" s="14"/>
      <c r="G368" s="14"/>
      <c r="H368" s="15"/>
    </row>
    <row r="369" hidden="1">
      <c r="D369" s="14"/>
      <c r="G369" s="14"/>
      <c r="H369" s="15"/>
    </row>
    <row r="370" hidden="1">
      <c r="D370" s="14"/>
      <c r="G370" s="14"/>
      <c r="H370" s="15"/>
    </row>
    <row r="371" hidden="1">
      <c r="D371" s="14"/>
      <c r="G371" s="14"/>
      <c r="H371" s="15"/>
    </row>
    <row r="372" hidden="1">
      <c r="D372" s="14"/>
      <c r="G372" s="14"/>
      <c r="H372" s="15"/>
    </row>
    <row r="373" hidden="1">
      <c r="D373" s="14"/>
      <c r="G373" s="14"/>
      <c r="H373" s="15"/>
    </row>
    <row r="374" hidden="1">
      <c r="D374" s="14"/>
      <c r="G374" s="14"/>
      <c r="H374" s="15"/>
    </row>
    <row r="375" hidden="1">
      <c r="D375" s="14"/>
      <c r="G375" s="14"/>
      <c r="H375" s="15"/>
    </row>
    <row r="376" hidden="1">
      <c r="D376" s="14"/>
      <c r="G376" s="14"/>
      <c r="H376" s="15"/>
    </row>
    <row r="377" hidden="1">
      <c r="D377" s="14"/>
      <c r="G377" s="14"/>
      <c r="H377" s="15"/>
    </row>
    <row r="378" hidden="1">
      <c r="D378" s="14"/>
      <c r="G378" s="14"/>
      <c r="H378" s="15"/>
    </row>
    <row r="379" hidden="1">
      <c r="D379" s="14"/>
      <c r="G379" s="14"/>
      <c r="H379" s="15"/>
    </row>
    <row r="380" hidden="1">
      <c r="D380" s="14"/>
      <c r="G380" s="14"/>
      <c r="H380" s="15"/>
    </row>
    <row r="381" hidden="1">
      <c r="D381" s="14"/>
      <c r="G381" s="14"/>
      <c r="H381" s="15"/>
    </row>
    <row r="382" hidden="1">
      <c r="D382" s="14"/>
      <c r="G382" s="14"/>
      <c r="H382" s="15"/>
    </row>
    <row r="383" hidden="1">
      <c r="D383" s="14"/>
      <c r="G383" s="14"/>
      <c r="H383" s="15"/>
    </row>
    <row r="384" hidden="1">
      <c r="D384" s="14"/>
      <c r="G384" s="14"/>
      <c r="H384" s="15"/>
    </row>
    <row r="385" hidden="1">
      <c r="D385" s="14"/>
      <c r="G385" s="14"/>
      <c r="H385" s="15"/>
    </row>
    <row r="386" hidden="1">
      <c r="D386" s="14"/>
      <c r="G386" s="14"/>
      <c r="H386" s="15"/>
    </row>
    <row r="387" hidden="1">
      <c r="D387" s="14"/>
      <c r="G387" s="14"/>
      <c r="H387" s="15"/>
    </row>
    <row r="388" hidden="1">
      <c r="D388" s="14"/>
      <c r="G388" s="14"/>
      <c r="H388" s="15"/>
    </row>
    <row r="389" hidden="1">
      <c r="D389" s="14"/>
      <c r="G389" s="14"/>
      <c r="H389" s="15"/>
    </row>
    <row r="390" hidden="1">
      <c r="D390" s="14"/>
      <c r="G390" s="14"/>
      <c r="H390" s="15"/>
    </row>
    <row r="391" hidden="1">
      <c r="D391" s="14"/>
      <c r="G391" s="14"/>
      <c r="H391" s="15"/>
    </row>
    <row r="392" hidden="1">
      <c r="D392" s="14"/>
      <c r="G392" s="14"/>
      <c r="H392" s="15"/>
    </row>
    <row r="393" hidden="1">
      <c r="D393" s="14"/>
      <c r="G393" s="14"/>
      <c r="H393" s="15"/>
    </row>
    <row r="394" hidden="1">
      <c r="D394" s="14"/>
      <c r="G394" s="14"/>
      <c r="H394" s="15"/>
    </row>
    <row r="395" hidden="1">
      <c r="D395" s="14"/>
      <c r="G395" s="14"/>
      <c r="H395" s="15"/>
    </row>
    <row r="396" hidden="1">
      <c r="D396" s="14"/>
      <c r="G396" s="14"/>
      <c r="H396" s="15"/>
    </row>
    <row r="397" hidden="1">
      <c r="D397" s="14"/>
      <c r="G397" s="14"/>
      <c r="H397" s="15"/>
    </row>
    <row r="398" hidden="1">
      <c r="D398" s="14"/>
      <c r="G398" s="14"/>
      <c r="H398" s="15"/>
    </row>
    <row r="399" hidden="1">
      <c r="D399" s="14"/>
      <c r="G399" s="14"/>
      <c r="H399" s="15"/>
    </row>
    <row r="400" hidden="1">
      <c r="D400" s="14"/>
      <c r="G400" s="14"/>
      <c r="H400" s="15"/>
    </row>
    <row r="401" hidden="1">
      <c r="D401" s="14"/>
      <c r="G401" s="14"/>
      <c r="H401" s="15"/>
    </row>
    <row r="402" hidden="1">
      <c r="D402" s="14"/>
      <c r="G402" s="14"/>
      <c r="H402" s="15"/>
    </row>
    <row r="403" hidden="1">
      <c r="D403" s="14"/>
      <c r="G403" s="14"/>
      <c r="H403" s="15"/>
    </row>
    <row r="404" hidden="1">
      <c r="D404" s="14"/>
      <c r="G404" s="14"/>
      <c r="H404" s="15"/>
    </row>
    <row r="405" hidden="1">
      <c r="D405" s="14"/>
      <c r="G405" s="14"/>
      <c r="H405" s="15"/>
    </row>
    <row r="406" hidden="1">
      <c r="D406" s="14"/>
      <c r="G406" s="14"/>
      <c r="H406" s="15"/>
    </row>
    <row r="407" hidden="1">
      <c r="D407" s="14"/>
      <c r="G407" s="14"/>
      <c r="H407" s="15"/>
    </row>
    <row r="408" hidden="1">
      <c r="D408" s="14"/>
      <c r="G408" s="14"/>
      <c r="H408" s="15"/>
    </row>
    <row r="409" hidden="1">
      <c r="D409" s="14"/>
      <c r="G409" s="14"/>
      <c r="H409" s="15"/>
    </row>
    <row r="410" hidden="1">
      <c r="D410" s="14"/>
      <c r="G410" s="14"/>
      <c r="H410" s="15"/>
    </row>
    <row r="411" hidden="1">
      <c r="D411" s="14"/>
      <c r="G411" s="14"/>
      <c r="H411" s="15"/>
    </row>
    <row r="412" hidden="1">
      <c r="D412" s="14"/>
      <c r="G412" s="14"/>
      <c r="H412" s="15"/>
    </row>
    <row r="413" hidden="1">
      <c r="D413" s="14"/>
      <c r="G413" s="14"/>
      <c r="H413" s="15"/>
    </row>
    <row r="414" hidden="1">
      <c r="D414" s="14"/>
      <c r="G414" s="14"/>
      <c r="H414" s="15"/>
    </row>
    <row r="415" hidden="1">
      <c r="D415" s="14"/>
      <c r="G415" s="14"/>
      <c r="H415" s="15"/>
    </row>
    <row r="416" hidden="1">
      <c r="D416" s="14"/>
      <c r="G416" s="14"/>
      <c r="H416" s="15"/>
    </row>
    <row r="417" hidden="1">
      <c r="D417" s="14"/>
      <c r="G417" s="14"/>
      <c r="H417" s="15"/>
    </row>
    <row r="418" hidden="1">
      <c r="D418" s="14"/>
      <c r="G418" s="14"/>
      <c r="H418" s="15"/>
    </row>
    <row r="419" hidden="1">
      <c r="D419" s="14"/>
      <c r="G419" s="14"/>
      <c r="H419" s="15"/>
    </row>
    <row r="420" hidden="1">
      <c r="D420" s="14"/>
      <c r="G420" s="14"/>
      <c r="H420" s="15"/>
    </row>
    <row r="421" hidden="1">
      <c r="D421" s="14"/>
      <c r="G421" s="14"/>
      <c r="H421" s="15"/>
    </row>
    <row r="422" hidden="1">
      <c r="D422" s="14"/>
      <c r="G422" s="14"/>
      <c r="H422" s="15"/>
    </row>
    <row r="423" hidden="1">
      <c r="D423" s="14"/>
      <c r="G423" s="14"/>
      <c r="H423" s="15"/>
    </row>
    <row r="424" hidden="1">
      <c r="D424" s="14"/>
      <c r="G424" s="14"/>
      <c r="H424" s="15"/>
    </row>
    <row r="425" hidden="1">
      <c r="D425" s="14"/>
      <c r="G425" s="14"/>
      <c r="H425" s="15"/>
    </row>
    <row r="426" hidden="1">
      <c r="D426" s="14"/>
      <c r="G426" s="14"/>
      <c r="H426" s="15"/>
    </row>
    <row r="427" hidden="1">
      <c r="D427" s="14"/>
      <c r="G427" s="14"/>
      <c r="H427" s="15"/>
    </row>
    <row r="428" hidden="1">
      <c r="D428" s="14"/>
      <c r="G428" s="14"/>
      <c r="H428" s="15"/>
    </row>
    <row r="429" hidden="1">
      <c r="D429" s="14"/>
      <c r="G429" s="14"/>
      <c r="H429" s="15"/>
    </row>
    <row r="430" hidden="1">
      <c r="D430" s="14"/>
      <c r="G430" s="14"/>
      <c r="H430" s="15"/>
    </row>
    <row r="431" hidden="1">
      <c r="D431" s="14"/>
      <c r="G431" s="14"/>
      <c r="H431" s="15"/>
    </row>
    <row r="432" hidden="1">
      <c r="D432" s="14"/>
      <c r="G432" s="14"/>
      <c r="H432" s="15"/>
    </row>
    <row r="433" hidden="1">
      <c r="D433" s="14"/>
      <c r="G433" s="14"/>
      <c r="H433" s="15"/>
    </row>
    <row r="434" hidden="1">
      <c r="D434" s="14"/>
      <c r="G434" s="14"/>
      <c r="H434" s="15"/>
    </row>
    <row r="435" hidden="1">
      <c r="D435" s="14"/>
      <c r="G435" s="14"/>
      <c r="H435" s="15"/>
    </row>
    <row r="436" hidden="1">
      <c r="D436" s="14"/>
      <c r="G436" s="14"/>
      <c r="H436" s="15"/>
    </row>
    <row r="437" hidden="1">
      <c r="D437" s="14"/>
      <c r="G437" s="14"/>
      <c r="H437" s="15"/>
    </row>
    <row r="438" hidden="1">
      <c r="D438" s="14"/>
      <c r="G438" s="14"/>
      <c r="H438" s="15"/>
    </row>
    <row r="439" hidden="1">
      <c r="D439" s="14"/>
      <c r="G439" s="14"/>
      <c r="H439" s="15"/>
    </row>
    <row r="440" hidden="1">
      <c r="D440" s="14"/>
      <c r="G440" s="14"/>
      <c r="H440" s="15"/>
    </row>
    <row r="441" hidden="1">
      <c r="D441" s="14"/>
      <c r="G441" s="14"/>
      <c r="H441" s="15"/>
    </row>
    <row r="442" hidden="1">
      <c r="D442" s="14"/>
      <c r="G442" s="14"/>
      <c r="H442" s="15"/>
    </row>
    <row r="443" hidden="1">
      <c r="D443" s="14"/>
      <c r="G443" s="14"/>
      <c r="H443" s="15"/>
    </row>
    <row r="444" hidden="1">
      <c r="D444" s="14"/>
      <c r="G444" s="14"/>
      <c r="H444" s="15"/>
    </row>
    <row r="445" hidden="1">
      <c r="D445" s="14"/>
      <c r="G445" s="14"/>
      <c r="H445" s="15"/>
    </row>
    <row r="446" hidden="1">
      <c r="D446" s="14"/>
      <c r="G446" s="14"/>
      <c r="H446" s="15"/>
    </row>
    <row r="447" hidden="1">
      <c r="D447" s="14"/>
      <c r="G447" s="14"/>
      <c r="H447" s="15"/>
    </row>
    <row r="448" hidden="1">
      <c r="D448" s="14"/>
      <c r="G448" s="14"/>
      <c r="H448" s="15"/>
    </row>
    <row r="449" hidden="1">
      <c r="D449" s="14"/>
      <c r="G449" s="14"/>
      <c r="H449" s="15"/>
    </row>
    <row r="450" hidden="1">
      <c r="D450" s="14"/>
      <c r="G450" s="14"/>
      <c r="H450" s="15"/>
    </row>
    <row r="451" hidden="1">
      <c r="D451" s="14"/>
      <c r="G451" s="14"/>
      <c r="H451" s="15"/>
    </row>
    <row r="452" hidden="1">
      <c r="D452" s="14"/>
      <c r="G452" s="14"/>
      <c r="H452" s="15"/>
    </row>
    <row r="453" hidden="1">
      <c r="D453" s="14"/>
      <c r="G453" s="14"/>
      <c r="H453" s="15"/>
    </row>
    <row r="454" hidden="1">
      <c r="D454" s="14"/>
      <c r="G454" s="14"/>
      <c r="H454" s="15"/>
    </row>
    <row r="455" hidden="1">
      <c r="D455" s="14"/>
      <c r="G455" s="14"/>
      <c r="H455" s="15"/>
    </row>
    <row r="456" hidden="1">
      <c r="D456" s="14"/>
      <c r="G456" s="14"/>
      <c r="H456" s="15"/>
    </row>
    <row r="457" hidden="1">
      <c r="D457" s="14"/>
      <c r="G457" s="14"/>
      <c r="H457" s="15"/>
    </row>
    <row r="458" hidden="1">
      <c r="D458" s="14"/>
      <c r="G458" s="14"/>
      <c r="H458" s="15"/>
    </row>
    <row r="459" hidden="1">
      <c r="D459" s="14"/>
      <c r="G459" s="14"/>
      <c r="H459" s="15"/>
    </row>
    <row r="460" hidden="1">
      <c r="D460" s="14"/>
      <c r="G460" s="14"/>
      <c r="H460" s="15"/>
    </row>
    <row r="461" hidden="1">
      <c r="D461" s="14"/>
      <c r="G461" s="14"/>
      <c r="H461" s="15"/>
    </row>
    <row r="462" hidden="1">
      <c r="D462" s="14"/>
      <c r="G462" s="14"/>
      <c r="H462" s="15"/>
    </row>
    <row r="463" hidden="1">
      <c r="D463" s="14"/>
      <c r="G463" s="14"/>
      <c r="H463" s="15"/>
    </row>
    <row r="464" hidden="1">
      <c r="D464" s="14"/>
      <c r="G464" s="14"/>
      <c r="H464" s="15"/>
    </row>
    <row r="465" hidden="1">
      <c r="D465" s="14"/>
      <c r="G465" s="14"/>
      <c r="H465" s="15"/>
    </row>
    <row r="466" hidden="1">
      <c r="D466" s="14"/>
      <c r="G466" s="14"/>
      <c r="H466" s="15"/>
    </row>
    <row r="467" hidden="1">
      <c r="D467" s="14"/>
      <c r="G467" s="14"/>
      <c r="H467" s="15"/>
    </row>
    <row r="468" hidden="1">
      <c r="D468" s="14"/>
      <c r="G468" s="14"/>
      <c r="H468" s="15"/>
    </row>
    <row r="469" hidden="1">
      <c r="D469" s="14"/>
      <c r="G469" s="14"/>
      <c r="H469" s="15"/>
    </row>
    <row r="470" hidden="1">
      <c r="D470" s="14"/>
      <c r="G470" s="14"/>
      <c r="H470" s="15"/>
    </row>
    <row r="471" hidden="1">
      <c r="D471" s="14"/>
      <c r="G471" s="14"/>
      <c r="H471" s="15"/>
    </row>
    <row r="472" hidden="1">
      <c r="D472" s="14"/>
      <c r="G472" s="14"/>
      <c r="H472" s="15"/>
    </row>
    <row r="473" hidden="1">
      <c r="D473" s="14"/>
      <c r="G473" s="14"/>
      <c r="H473" s="15"/>
    </row>
    <row r="474" hidden="1">
      <c r="D474" s="14"/>
      <c r="G474" s="14"/>
      <c r="H474" s="15"/>
    </row>
    <row r="475" hidden="1">
      <c r="D475" s="14"/>
      <c r="G475" s="14"/>
      <c r="H475" s="15"/>
    </row>
    <row r="476" hidden="1">
      <c r="D476" s="14"/>
      <c r="G476" s="14"/>
      <c r="H476" s="15"/>
    </row>
    <row r="477" hidden="1">
      <c r="D477" s="14"/>
      <c r="G477" s="14"/>
      <c r="H477" s="15"/>
    </row>
    <row r="478" hidden="1">
      <c r="D478" s="14"/>
      <c r="G478" s="14"/>
      <c r="H478" s="15"/>
    </row>
    <row r="479" hidden="1">
      <c r="D479" s="14"/>
      <c r="G479" s="14"/>
      <c r="H479" s="15"/>
    </row>
    <row r="480" hidden="1">
      <c r="D480" s="14"/>
      <c r="G480" s="14"/>
      <c r="H480" s="15"/>
    </row>
    <row r="481" hidden="1">
      <c r="D481" s="14"/>
      <c r="G481" s="14"/>
      <c r="H481" s="15"/>
    </row>
    <row r="482" hidden="1">
      <c r="D482" s="14"/>
      <c r="G482" s="14"/>
      <c r="H482" s="15"/>
    </row>
    <row r="483" hidden="1">
      <c r="D483" s="14"/>
      <c r="G483" s="14"/>
      <c r="H483" s="15"/>
    </row>
    <row r="484" hidden="1">
      <c r="D484" s="14"/>
      <c r="G484" s="14"/>
      <c r="H484" s="15"/>
    </row>
    <row r="485" hidden="1">
      <c r="D485" s="14"/>
      <c r="G485" s="14"/>
      <c r="H485" s="15"/>
    </row>
    <row r="486" hidden="1">
      <c r="D486" s="14"/>
      <c r="G486" s="14"/>
      <c r="H486" s="15"/>
    </row>
    <row r="487" hidden="1">
      <c r="D487" s="14"/>
      <c r="G487" s="14"/>
      <c r="H487" s="15"/>
    </row>
    <row r="488" hidden="1">
      <c r="D488" s="14"/>
      <c r="G488" s="14"/>
      <c r="H488" s="15"/>
    </row>
    <row r="489" hidden="1">
      <c r="D489" s="14"/>
      <c r="G489" s="14"/>
      <c r="H489" s="15"/>
    </row>
    <row r="490" hidden="1">
      <c r="D490" s="14"/>
      <c r="G490" s="14"/>
      <c r="H490" s="15"/>
    </row>
    <row r="491" hidden="1">
      <c r="D491" s="14"/>
      <c r="G491" s="14"/>
      <c r="H491" s="15"/>
    </row>
    <row r="492" hidden="1">
      <c r="D492" s="14"/>
      <c r="G492" s="14"/>
      <c r="H492" s="15"/>
    </row>
    <row r="493" hidden="1">
      <c r="D493" s="14"/>
      <c r="G493" s="14"/>
      <c r="H493" s="15"/>
    </row>
    <row r="494" hidden="1">
      <c r="D494" s="14"/>
      <c r="G494" s="14"/>
      <c r="H494" s="15"/>
    </row>
    <row r="495" hidden="1">
      <c r="D495" s="14"/>
      <c r="G495" s="14"/>
      <c r="H495" s="15"/>
    </row>
    <row r="496" hidden="1">
      <c r="D496" s="14"/>
      <c r="G496" s="14"/>
      <c r="H496" s="15"/>
    </row>
    <row r="497" hidden="1">
      <c r="D497" s="14"/>
      <c r="G497" s="14"/>
      <c r="H497" s="15"/>
    </row>
    <row r="498" hidden="1">
      <c r="D498" s="14"/>
      <c r="G498" s="14"/>
      <c r="H498" s="15"/>
    </row>
    <row r="499" hidden="1">
      <c r="D499" s="14"/>
      <c r="G499" s="14"/>
      <c r="H499" s="15"/>
    </row>
    <row r="500" hidden="1">
      <c r="D500" s="14"/>
      <c r="G500" s="14"/>
      <c r="H500" s="15"/>
    </row>
    <row r="501" hidden="1">
      <c r="D501" s="14"/>
      <c r="G501" s="14"/>
      <c r="H501" s="15"/>
    </row>
    <row r="502" hidden="1">
      <c r="D502" s="14"/>
      <c r="G502" s="14"/>
      <c r="H502" s="15"/>
    </row>
    <row r="503" hidden="1">
      <c r="D503" s="14"/>
      <c r="G503" s="14"/>
      <c r="H503" s="15"/>
    </row>
    <row r="504" hidden="1">
      <c r="D504" s="14"/>
      <c r="G504" s="14"/>
      <c r="H504" s="15"/>
    </row>
    <row r="505" hidden="1">
      <c r="D505" s="14"/>
      <c r="G505" s="14"/>
      <c r="H505" s="15"/>
    </row>
    <row r="506" hidden="1">
      <c r="D506" s="14"/>
      <c r="G506" s="14"/>
      <c r="H506" s="15"/>
    </row>
    <row r="507" hidden="1">
      <c r="D507" s="14"/>
      <c r="G507" s="14"/>
      <c r="H507" s="15"/>
    </row>
    <row r="508" hidden="1">
      <c r="D508" s="14"/>
      <c r="G508" s="14"/>
      <c r="H508" s="15"/>
    </row>
    <row r="509" hidden="1">
      <c r="D509" s="14"/>
      <c r="G509" s="14"/>
      <c r="H509" s="15"/>
    </row>
    <row r="510" hidden="1">
      <c r="D510" s="14"/>
      <c r="G510" s="14"/>
      <c r="H510" s="15"/>
    </row>
    <row r="511" hidden="1">
      <c r="D511" s="14"/>
      <c r="G511" s="14"/>
      <c r="H511" s="15"/>
    </row>
    <row r="512" hidden="1">
      <c r="D512" s="14"/>
      <c r="G512" s="14"/>
      <c r="H512" s="15"/>
    </row>
    <row r="513" hidden="1">
      <c r="D513" s="14"/>
      <c r="G513" s="14"/>
      <c r="H513" s="15"/>
    </row>
    <row r="514" hidden="1">
      <c r="D514" s="14"/>
      <c r="G514" s="14"/>
      <c r="H514" s="15"/>
    </row>
    <row r="515" hidden="1">
      <c r="D515" s="14"/>
      <c r="G515" s="14"/>
      <c r="H515" s="15"/>
    </row>
    <row r="516" hidden="1">
      <c r="D516" s="14"/>
      <c r="G516" s="14"/>
      <c r="H516" s="15"/>
    </row>
    <row r="517" hidden="1">
      <c r="D517" s="14"/>
      <c r="G517" s="14"/>
      <c r="H517" s="15"/>
    </row>
    <row r="518" hidden="1">
      <c r="D518" s="14"/>
      <c r="G518" s="14"/>
      <c r="H518" s="15"/>
    </row>
    <row r="519" hidden="1">
      <c r="D519" s="14"/>
      <c r="G519" s="14"/>
      <c r="H519" s="15"/>
    </row>
    <row r="520" hidden="1">
      <c r="D520" s="14"/>
      <c r="G520" s="14"/>
      <c r="H520" s="15"/>
    </row>
    <row r="521" hidden="1">
      <c r="D521" s="14"/>
      <c r="G521" s="14"/>
      <c r="H521" s="15"/>
    </row>
    <row r="522" hidden="1">
      <c r="D522" s="14"/>
      <c r="G522" s="14"/>
      <c r="H522" s="15"/>
    </row>
    <row r="523" hidden="1">
      <c r="D523" s="14"/>
      <c r="G523" s="14"/>
      <c r="H523" s="15"/>
    </row>
    <row r="524" hidden="1">
      <c r="D524" s="14"/>
      <c r="G524" s="14"/>
      <c r="H524" s="15"/>
    </row>
    <row r="525" hidden="1">
      <c r="D525" s="14"/>
      <c r="G525" s="14"/>
      <c r="H525" s="15"/>
    </row>
    <row r="526" hidden="1">
      <c r="D526" s="14"/>
      <c r="G526" s="14"/>
      <c r="H526" s="15"/>
    </row>
    <row r="527" hidden="1">
      <c r="D527" s="14"/>
      <c r="G527" s="14"/>
      <c r="H527" s="15"/>
    </row>
    <row r="528" hidden="1">
      <c r="D528" s="14"/>
      <c r="G528" s="14"/>
      <c r="H528" s="15"/>
    </row>
    <row r="529" hidden="1">
      <c r="D529" s="14"/>
      <c r="G529" s="14"/>
      <c r="H529" s="15"/>
    </row>
    <row r="530" hidden="1">
      <c r="D530" s="14"/>
      <c r="G530" s="14"/>
      <c r="H530" s="15"/>
    </row>
    <row r="531" hidden="1">
      <c r="D531" s="14"/>
      <c r="G531" s="14"/>
      <c r="H531" s="15"/>
    </row>
    <row r="532" hidden="1">
      <c r="D532" s="14"/>
      <c r="G532" s="14"/>
      <c r="H532" s="15"/>
    </row>
    <row r="533" hidden="1">
      <c r="D533" s="14"/>
      <c r="G533" s="14"/>
      <c r="H533" s="15"/>
    </row>
    <row r="534" hidden="1">
      <c r="D534" s="14"/>
      <c r="G534" s="14"/>
      <c r="H534" s="15"/>
    </row>
    <row r="535" hidden="1">
      <c r="D535" s="14"/>
      <c r="G535" s="14"/>
      <c r="H535" s="15"/>
    </row>
    <row r="536" hidden="1">
      <c r="D536" s="14"/>
      <c r="G536" s="14"/>
      <c r="H536" s="15"/>
    </row>
    <row r="537" hidden="1">
      <c r="D537" s="14"/>
      <c r="G537" s="14"/>
      <c r="H537" s="15"/>
    </row>
    <row r="538" hidden="1">
      <c r="D538" s="14"/>
      <c r="G538" s="14"/>
      <c r="H538" s="15"/>
    </row>
    <row r="539" hidden="1">
      <c r="D539" s="14"/>
      <c r="G539" s="14"/>
      <c r="H539" s="15"/>
    </row>
    <row r="540" hidden="1">
      <c r="D540" s="14"/>
      <c r="G540" s="14"/>
      <c r="H540" s="15"/>
    </row>
    <row r="541" hidden="1">
      <c r="D541" s="14"/>
      <c r="G541" s="14"/>
      <c r="H541" s="15"/>
    </row>
    <row r="542" hidden="1">
      <c r="D542" s="14"/>
      <c r="G542" s="14"/>
      <c r="H542" s="15"/>
    </row>
    <row r="543" hidden="1">
      <c r="D543" s="14"/>
      <c r="G543" s="14"/>
      <c r="H543" s="15"/>
    </row>
    <row r="544" hidden="1">
      <c r="D544" s="14"/>
      <c r="G544" s="14"/>
      <c r="H544" s="15"/>
    </row>
    <row r="545" hidden="1">
      <c r="D545" s="14"/>
      <c r="G545" s="14"/>
      <c r="H545" s="15"/>
    </row>
    <row r="546" hidden="1">
      <c r="D546" s="14"/>
      <c r="G546" s="14"/>
      <c r="H546" s="15"/>
    </row>
    <row r="547" hidden="1">
      <c r="D547" s="14"/>
      <c r="G547" s="14"/>
      <c r="H547" s="15"/>
    </row>
    <row r="548" hidden="1">
      <c r="D548" s="14"/>
      <c r="G548" s="14"/>
      <c r="H548" s="15"/>
    </row>
    <row r="549" hidden="1">
      <c r="D549" s="14"/>
      <c r="G549" s="14"/>
      <c r="H549" s="15"/>
    </row>
    <row r="550" hidden="1">
      <c r="D550" s="14"/>
      <c r="G550" s="14"/>
      <c r="H550" s="15"/>
    </row>
    <row r="551" hidden="1">
      <c r="D551" s="14"/>
      <c r="G551" s="14"/>
      <c r="H551" s="15"/>
    </row>
    <row r="552" hidden="1">
      <c r="D552" s="14"/>
      <c r="G552" s="14"/>
      <c r="H552" s="15"/>
    </row>
    <row r="553" hidden="1">
      <c r="D553" s="14"/>
      <c r="G553" s="14"/>
      <c r="H553" s="15"/>
    </row>
    <row r="554" hidden="1">
      <c r="D554" s="14"/>
      <c r="G554" s="14"/>
      <c r="H554" s="15"/>
    </row>
    <row r="555" hidden="1">
      <c r="D555" s="14"/>
      <c r="G555" s="14"/>
      <c r="H555" s="15"/>
    </row>
    <row r="556" hidden="1">
      <c r="D556" s="14"/>
      <c r="G556" s="14"/>
      <c r="H556" s="15"/>
    </row>
    <row r="557" hidden="1">
      <c r="D557" s="14"/>
      <c r="G557" s="14"/>
      <c r="H557" s="15"/>
    </row>
    <row r="558" hidden="1">
      <c r="D558" s="14"/>
      <c r="G558" s="14"/>
      <c r="H558" s="15"/>
    </row>
    <row r="559" hidden="1">
      <c r="D559" s="14"/>
      <c r="G559" s="14"/>
      <c r="H559" s="15"/>
    </row>
    <row r="560" hidden="1">
      <c r="D560" s="14"/>
      <c r="G560" s="14"/>
      <c r="H560" s="15"/>
    </row>
    <row r="561" hidden="1">
      <c r="D561" s="14"/>
      <c r="G561" s="14"/>
      <c r="H561" s="15"/>
    </row>
    <row r="562" hidden="1">
      <c r="D562" s="14"/>
      <c r="G562" s="14"/>
      <c r="H562" s="15"/>
    </row>
    <row r="563" hidden="1">
      <c r="D563" s="14"/>
      <c r="G563" s="14"/>
      <c r="H563" s="15"/>
    </row>
    <row r="564" hidden="1">
      <c r="D564" s="14"/>
      <c r="G564" s="14"/>
      <c r="H564" s="15"/>
    </row>
    <row r="565" hidden="1">
      <c r="D565" s="14"/>
      <c r="G565" s="14"/>
      <c r="H565" s="15"/>
    </row>
    <row r="566" hidden="1">
      <c r="D566" s="14"/>
      <c r="G566" s="14"/>
      <c r="H566" s="15"/>
    </row>
    <row r="567" hidden="1">
      <c r="D567" s="14"/>
      <c r="G567" s="14"/>
      <c r="H567" s="15"/>
    </row>
    <row r="568" hidden="1">
      <c r="D568" s="14"/>
      <c r="G568" s="14"/>
      <c r="H568" s="15"/>
    </row>
    <row r="569" hidden="1">
      <c r="D569" s="14"/>
      <c r="G569" s="14"/>
      <c r="H569" s="15"/>
    </row>
    <row r="570" hidden="1">
      <c r="D570" s="14"/>
      <c r="G570" s="14"/>
      <c r="H570" s="15"/>
    </row>
    <row r="571" hidden="1">
      <c r="D571" s="14"/>
      <c r="G571" s="14"/>
      <c r="H571" s="15"/>
    </row>
    <row r="572" hidden="1">
      <c r="D572" s="14"/>
      <c r="G572" s="14"/>
      <c r="H572" s="15"/>
    </row>
    <row r="573" hidden="1">
      <c r="D573" s="14"/>
      <c r="G573" s="14"/>
      <c r="H573" s="15"/>
    </row>
    <row r="574" hidden="1">
      <c r="D574" s="14"/>
      <c r="G574" s="14"/>
      <c r="H574" s="15"/>
    </row>
    <row r="575" hidden="1">
      <c r="D575" s="14"/>
      <c r="G575" s="14"/>
      <c r="H575" s="15"/>
    </row>
    <row r="576" hidden="1">
      <c r="D576" s="14"/>
      <c r="G576" s="14"/>
      <c r="H576" s="15"/>
    </row>
    <row r="577" hidden="1">
      <c r="D577" s="14"/>
      <c r="G577" s="14"/>
      <c r="H577" s="15"/>
    </row>
    <row r="578" hidden="1">
      <c r="D578" s="14"/>
      <c r="G578" s="14"/>
      <c r="H578" s="15"/>
    </row>
    <row r="579" hidden="1">
      <c r="D579" s="14"/>
      <c r="G579" s="14"/>
      <c r="H579" s="15"/>
    </row>
    <row r="580" hidden="1">
      <c r="D580" s="14"/>
      <c r="G580" s="14"/>
      <c r="H580" s="15"/>
    </row>
    <row r="581" hidden="1">
      <c r="D581" s="14"/>
      <c r="G581" s="14"/>
      <c r="H581" s="15"/>
    </row>
    <row r="582" hidden="1">
      <c r="D582" s="14"/>
      <c r="G582" s="14"/>
      <c r="H582" s="15"/>
    </row>
    <row r="583" hidden="1">
      <c r="D583" s="14"/>
      <c r="G583" s="14"/>
      <c r="H583" s="15"/>
    </row>
    <row r="584" hidden="1">
      <c r="D584" s="14"/>
      <c r="G584" s="14"/>
      <c r="H584" s="15"/>
    </row>
    <row r="585" hidden="1">
      <c r="D585" s="14"/>
      <c r="G585" s="14"/>
      <c r="H585" s="15"/>
    </row>
    <row r="586" hidden="1">
      <c r="D586" s="14"/>
      <c r="G586" s="14"/>
      <c r="H586" s="15"/>
    </row>
    <row r="587" hidden="1">
      <c r="D587" s="14"/>
      <c r="G587" s="14"/>
      <c r="H587" s="15"/>
    </row>
    <row r="588" hidden="1">
      <c r="D588" s="14"/>
      <c r="G588" s="14"/>
      <c r="H588" s="15"/>
    </row>
    <row r="589" hidden="1">
      <c r="D589" s="14"/>
      <c r="G589" s="14"/>
      <c r="H589" s="15"/>
    </row>
    <row r="590" hidden="1">
      <c r="D590" s="14"/>
      <c r="G590" s="14"/>
      <c r="H590" s="15"/>
    </row>
    <row r="591" hidden="1">
      <c r="D591" s="14"/>
      <c r="G591" s="14"/>
      <c r="H591" s="15"/>
    </row>
    <row r="592" hidden="1">
      <c r="D592" s="14"/>
      <c r="G592" s="14"/>
      <c r="H592" s="15"/>
    </row>
    <row r="593" hidden="1">
      <c r="D593" s="14"/>
      <c r="G593" s="14"/>
      <c r="H593" s="15"/>
    </row>
    <row r="594" hidden="1">
      <c r="D594" s="14"/>
      <c r="G594" s="14"/>
      <c r="H594" s="15"/>
    </row>
    <row r="595" hidden="1">
      <c r="D595" s="14"/>
      <c r="G595" s="14"/>
      <c r="H595" s="15"/>
    </row>
    <row r="596" hidden="1">
      <c r="D596" s="14"/>
      <c r="G596" s="14"/>
      <c r="H596" s="15"/>
    </row>
    <row r="597" hidden="1">
      <c r="D597" s="14"/>
      <c r="G597" s="14"/>
      <c r="H597" s="15"/>
    </row>
    <row r="598" hidden="1">
      <c r="D598" s="14"/>
      <c r="G598" s="14"/>
      <c r="H598" s="15"/>
    </row>
    <row r="599" hidden="1">
      <c r="D599" s="14"/>
      <c r="G599" s="14"/>
      <c r="H599" s="15"/>
    </row>
    <row r="600" hidden="1">
      <c r="D600" s="14"/>
      <c r="G600" s="14"/>
      <c r="H600" s="15"/>
    </row>
    <row r="601" hidden="1">
      <c r="D601" s="14"/>
      <c r="G601" s="14"/>
      <c r="H601" s="15"/>
    </row>
    <row r="602" hidden="1">
      <c r="D602" s="14"/>
      <c r="G602" s="14"/>
      <c r="H602" s="15"/>
    </row>
    <row r="603" hidden="1">
      <c r="D603" s="14"/>
      <c r="G603" s="14"/>
      <c r="H603" s="15"/>
    </row>
    <row r="604" hidden="1">
      <c r="D604" s="14"/>
      <c r="G604" s="14"/>
      <c r="H604" s="15"/>
    </row>
    <row r="605" hidden="1">
      <c r="D605" s="14"/>
      <c r="G605" s="14"/>
      <c r="H605" s="15"/>
    </row>
    <row r="606" hidden="1">
      <c r="D606" s="14"/>
      <c r="G606" s="14"/>
      <c r="H606" s="15"/>
    </row>
    <row r="607" hidden="1">
      <c r="D607" s="14"/>
      <c r="G607" s="14"/>
      <c r="H607" s="15"/>
    </row>
    <row r="608" hidden="1">
      <c r="D608" s="14"/>
      <c r="G608" s="14"/>
      <c r="H608" s="15"/>
    </row>
    <row r="609" hidden="1">
      <c r="D609" s="14"/>
      <c r="G609" s="14"/>
      <c r="H609" s="15"/>
    </row>
    <row r="610" hidden="1">
      <c r="D610" s="14"/>
      <c r="G610" s="14"/>
      <c r="H610" s="15"/>
    </row>
    <row r="611" hidden="1">
      <c r="D611" s="14"/>
      <c r="G611" s="14"/>
      <c r="H611" s="15"/>
    </row>
    <row r="612" hidden="1">
      <c r="D612" s="14"/>
      <c r="G612" s="14"/>
      <c r="H612" s="15"/>
    </row>
    <row r="613" hidden="1">
      <c r="D613" s="14"/>
      <c r="G613" s="14"/>
      <c r="H613" s="15"/>
    </row>
    <row r="614" hidden="1">
      <c r="D614" s="14"/>
      <c r="G614" s="14"/>
      <c r="H614" s="15"/>
    </row>
    <row r="615" hidden="1">
      <c r="D615" s="14"/>
      <c r="G615" s="14"/>
      <c r="H615" s="15"/>
    </row>
    <row r="616" hidden="1">
      <c r="D616" s="14"/>
      <c r="G616" s="14"/>
      <c r="H616" s="15"/>
    </row>
    <row r="617" hidden="1">
      <c r="D617" s="14"/>
      <c r="G617" s="14"/>
      <c r="H617" s="15"/>
    </row>
    <row r="618" hidden="1">
      <c r="D618" s="14"/>
      <c r="G618" s="14"/>
      <c r="H618" s="15"/>
    </row>
    <row r="619" hidden="1">
      <c r="D619" s="14"/>
      <c r="G619" s="14"/>
      <c r="H619" s="15"/>
    </row>
    <row r="620" hidden="1">
      <c r="D620" s="14"/>
      <c r="G620" s="14"/>
      <c r="H620" s="15"/>
    </row>
    <row r="621" hidden="1">
      <c r="D621" s="14"/>
      <c r="G621" s="14"/>
      <c r="H621" s="15"/>
    </row>
    <row r="622" hidden="1">
      <c r="D622" s="14"/>
      <c r="G622" s="14"/>
      <c r="H622" s="15"/>
    </row>
    <row r="623" hidden="1">
      <c r="D623" s="14"/>
      <c r="G623" s="14"/>
      <c r="H623" s="15"/>
    </row>
    <row r="624" hidden="1">
      <c r="D624" s="14"/>
      <c r="G624" s="14"/>
      <c r="H624" s="15"/>
    </row>
    <row r="625" hidden="1">
      <c r="D625" s="14"/>
      <c r="G625" s="14"/>
      <c r="H625" s="15"/>
    </row>
    <row r="626" hidden="1">
      <c r="D626" s="14"/>
      <c r="G626" s="14"/>
      <c r="H626" s="15"/>
    </row>
    <row r="627" hidden="1">
      <c r="D627" s="14"/>
      <c r="G627" s="14"/>
      <c r="H627" s="15"/>
    </row>
    <row r="628" hidden="1">
      <c r="D628" s="14"/>
      <c r="G628" s="14"/>
      <c r="H628" s="15"/>
    </row>
    <row r="629" hidden="1">
      <c r="D629" s="14"/>
      <c r="G629" s="14"/>
      <c r="H629" s="15"/>
    </row>
    <row r="630" hidden="1">
      <c r="D630" s="14"/>
      <c r="G630" s="14"/>
      <c r="H630" s="15"/>
    </row>
    <row r="631" hidden="1">
      <c r="D631" s="14"/>
      <c r="G631" s="14"/>
      <c r="H631" s="15"/>
    </row>
    <row r="632" hidden="1">
      <c r="D632" s="14"/>
      <c r="G632" s="14"/>
      <c r="H632" s="15"/>
    </row>
    <row r="633" hidden="1">
      <c r="D633" s="14"/>
      <c r="G633" s="14"/>
      <c r="H633" s="15"/>
    </row>
    <row r="634" hidden="1">
      <c r="D634" s="14"/>
      <c r="G634" s="14"/>
      <c r="H634" s="15"/>
    </row>
    <row r="635" hidden="1">
      <c r="D635" s="14"/>
      <c r="G635" s="14"/>
      <c r="H635" s="15"/>
    </row>
    <row r="636" hidden="1">
      <c r="D636" s="14"/>
      <c r="G636" s="14"/>
      <c r="H636" s="15"/>
    </row>
    <row r="637" hidden="1">
      <c r="D637" s="14"/>
      <c r="G637" s="14"/>
      <c r="H637" s="15"/>
    </row>
    <row r="638" hidden="1">
      <c r="D638" s="14"/>
      <c r="G638" s="14"/>
      <c r="H638" s="15"/>
    </row>
    <row r="639" hidden="1">
      <c r="D639" s="14"/>
      <c r="G639" s="14"/>
      <c r="H639" s="15"/>
    </row>
    <row r="640" hidden="1">
      <c r="D640" s="14"/>
      <c r="G640" s="14"/>
      <c r="H640" s="15"/>
    </row>
    <row r="641" hidden="1">
      <c r="D641" s="14"/>
      <c r="G641" s="14"/>
      <c r="H641" s="15"/>
    </row>
    <row r="642" hidden="1">
      <c r="D642" s="14"/>
      <c r="G642" s="14"/>
      <c r="H642" s="15"/>
    </row>
    <row r="643" hidden="1">
      <c r="D643" s="14"/>
      <c r="G643" s="14"/>
      <c r="H643" s="15"/>
    </row>
    <row r="644" hidden="1">
      <c r="D644" s="14"/>
      <c r="G644" s="14"/>
      <c r="H644" s="15"/>
    </row>
    <row r="645" hidden="1">
      <c r="D645" s="14"/>
      <c r="G645" s="14"/>
      <c r="H645" s="15"/>
    </row>
    <row r="646" hidden="1">
      <c r="D646" s="14"/>
      <c r="G646" s="14"/>
      <c r="H646" s="15"/>
    </row>
    <row r="647" hidden="1">
      <c r="D647" s="14"/>
      <c r="G647" s="14"/>
      <c r="H647" s="15"/>
    </row>
    <row r="648" hidden="1">
      <c r="D648" s="14"/>
      <c r="G648" s="14"/>
      <c r="H648" s="15"/>
    </row>
    <row r="649" hidden="1">
      <c r="D649" s="14"/>
      <c r="G649" s="14"/>
      <c r="H649" s="15"/>
    </row>
    <row r="650" hidden="1">
      <c r="D650" s="14"/>
      <c r="G650" s="14"/>
      <c r="H650" s="15"/>
    </row>
    <row r="651" hidden="1">
      <c r="D651" s="14"/>
      <c r="G651" s="14"/>
      <c r="H651" s="15"/>
    </row>
    <row r="652" hidden="1">
      <c r="D652" s="14"/>
      <c r="G652" s="14"/>
      <c r="H652" s="15"/>
    </row>
    <row r="653" hidden="1">
      <c r="D653" s="14"/>
      <c r="G653" s="14"/>
      <c r="H653" s="15"/>
    </row>
    <row r="654" hidden="1">
      <c r="D654" s="14"/>
      <c r="G654" s="14"/>
      <c r="H654" s="15"/>
    </row>
    <row r="655" hidden="1">
      <c r="D655" s="14"/>
      <c r="G655" s="14"/>
      <c r="H655" s="15"/>
    </row>
    <row r="656" hidden="1">
      <c r="D656" s="14"/>
      <c r="G656" s="14"/>
      <c r="H656" s="15"/>
    </row>
    <row r="657" hidden="1">
      <c r="D657" s="14"/>
      <c r="G657" s="14"/>
      <c r="H657" s="15"/>
    </row>
    <row r="658" hidden="1">
      <c r="D658" s="14"/>
      <c r="G658" s="14"/>
      <c r="H658" s="15"/>
    </row>
    <row r="659" hidden="1">
      <c r="D659" s="14"/>
      <c r="G659" s="14"/>
      <c r="H659" s="15"/>
    </row>
    <row r="660" hidden="1">
      <c r="D660" s="14"/>
      <c r="G660" s="14"/>
      <c r="H660" s="15"/>
    </row>
    <row r="661" hidden="1">
      <c r="D661" s="14"/>
      <c r="G661" s="14"/>
      <c r="H661" s="15"/>
    </row>
    <row r="662" hidden="1">
      <c r="D662" s="14"/>
      <c r="G662" s="14"/>
      <c r="H662" s="15"/>
    </row>
    <row r="663" hidden="1">
      <c r="D663" s="14"/>
      <c r="G663" s="14"/>
      <c r="H663" s="15"/>
    </row>
    <row r="664" hidden="1">
      <c r="D664" s="14"/>
      <c r="G664" s="14"/>
      <c r="H664" s="15"/>
    </row>
    <row r="665" hidden="1">
      <c r="D665" s="14"/>
      <c r="G665" s="14"/>
      <c r="H665" s="15"/>
    </row>
    <row r="666" hidden="1">
      <c r="D666" s="14"/>
      <c r="G666" s="14"/>
      <c r="H666" s="15"/>
    </row>
    <row r="667" hidden="1">
      <c r="D667" s="14"/>
      <c r="G667" s="14"/>
      <c r="H667" s="15"/>
    </row>
    <row r="668" hidden="1">
      <c r="D668" s="14"/>
      <c r="G668" s="14"/>
      <c r="H668" s="15"/>
    </row>
    <row r="669" hidden="1">
      <c r="D669" s="14"/>
      <c r="G669" s="14"/>
      <c r="H669" s="15"/>
    </row>
    <row r="670" hidden="1">
      <c r="D670" s="14"/>
      <c r="G670" s="14"/>
      <c r="H670" s="15"/>
    </row>
    <row r="671" hidden="1">
      <c r="D671" s="14"/>
      <c r="G671" s="14"/>
      <c r="H671" s="15"/>
    </row>
    <row r="672" hidden="1">
      <c r="D672" s="14"/>
      <c r="G672" s="14"/>
      <c r="H672" s="15"/>
    </row>
    <row r="673" hidden="1">
      <c r="D673" s="14"/>
      <c r="G673" s="14"/>
      <c r="H673" s="15"/>
    </row>
    <row r="674" hidden="1">
      <c r="D674" s="14"/>
      <c r="G674" s="14"/>
      <c r="H674" s="15"/>
    </row>
    <row r="675" hidden="1">
      <c r="D675" s="14"/>
      <c r="G675" s="14"/>
      <c r="H675" s="15"/>
    </row>
    <row r="676" hidden="1">
      <c r="D676" s="14"/>
      <c r="G676" s="14"/>
      <c r="H676" s="15"/>
    </row>
    <row r="677" hidden="1">
      <c r="D677" s="14"/>
      <c r="G677" s="14"/>
      <c r="H677" s="15"/>
    </row>
    <row r="678" hidden="1">
      <c r="D678" s="14"/>
      <c r="G678" s="14"/>
      <c r="H678" s="15"/>
    </row>
    <row r="679" hidden="1">
      <c r="D679" s="14"/>
      <c r="G679" s="14"/>
      <c r="H679" s="15"/>
    </row>
    <row r="680" hidden="1">
      <c r="D680" s="14"/>
      <c r="G680" s="14"/>
      <c r="H680" s="15"/>
    </row>
    <row r="681" hidden="1">
      <c r="D681" s="14"/>
      <c r="G681" s="14"/>
      <c r="H681" s="15"/>
    </row>
    <row r="682" hidden="1">
      <c r="D682" s="14"/>
      <c r="G682" s="14"/>
      <c r="H682" s="15"/>
    </row>
    <row r="683" hidden="1">
      <c r="D683" s="14"/>
      <c r="G683" s="14"/>
      <c r="H683" s="15"/>
    </row>
    <row r="684" hidden="1">
      <c r="D684" s="14"/>
      <c r="G684" s="14"/>
      <c r="H684" s="15"/>
    </row>
    <row r="685" hidden="1">
      <c r="D685" s="14"/>
      <c r="G685" s="14"/>
      <c r="H685" s="15"/>
    </row>
    <row r="686" hidden="1">
      <c r="D686" s="14"/>
      <c r="G686" s="14"/>
      <c r="H686" s="15"/>
    </row>
    <row r="687" hidden="1">
      <c r="D687" s="14"/>
      <c r="G687" s="14"/>
      <c r="H687" s="15"/>
    </row>
    <row r="688" hidden="1">
      <c r="D688" s="14"/>
      <c r="G688" s="14"/>
      <c r="H688" s="15"/>
    </row>
    <row r="689" hidden="1">
      <c r="D689" s="14"/>
      <c r="G689" s="14"/>
      <c r="H689" s="15"/>
    </row>
    <row r="690" hidden="1">
      <c r="D690" s="14"/>
      <c r="G690" s="14"/>
      <c r="H690" s="15"/>
    </row>
    <row r="691" hidden="1">
      <c r="D691" s="14"/>
      <c r="G691" s="14"/>
      <c r="H691" s="15"/>
    </row>
    <row r="692" hidden="1">
      <c r="D692" s="14"/>
      <c r="G692" s="14"/>
      <c r="H692" s="15"/>
    </row>
    <row r="693" hidden="1">
      <c r="D693" s="14"/>
      <c r="G693" s="14"/>
      <c r="H693" s="15"/>
    </row>
    <row r="694" hidden="1">
      <c r="D694" s="14"/>
      <c r="G694" s="14"/>
      <c r="H694" s="15"/>
    </row>
    <row r="695" hidden="1">
      <c r="D695" s="14"/>
      <c r="G695" s="14"/>
      <c r="H695" s="15"/>
    </row>
    <row r="696" hidden="1">
      <c r="D696" s="14"/>
      <c r="G696" s="14"/>
      <c r="H696" s="15"/>
    </row>
    <row r="697" hidden="1">
      <c r="D697" s="14"/>
      <c r="G697" s="14"/>
      <c r="H697" s="15"/>
    </row>
    <row r="698" hidden="1">
      <c r="D698" s="14"/>
      <c r="G698" s="14"/>
      <c r="H698" s="15"/>
    </row>
    <row r="699" hidden="1">
      <c r="D699" s="14"/>
      <c r="G699" s="14"/>
      <c r="H699" s="15"/>
    </row>
    <row r="700" hidden="1">
      <c r="D700" s="14"/>
      <c r="G700" s="14"/>
      <c r="H700" s="15"/>
    </row>
    <row r="701" hidden="1">
      <c r="D701" s="14"/>
      <c r="G701" s="14"/>
      <c r="H701" s="15"/>
    </row>
    <row r="702" hidden="1">
      <c r="D702" s="14"/>
      <c r="G702" s="14"/>
      <c r="H702" s="15"/>
    </row>
    <row r="703" hidden="1">
      <c r="D703" s="14"/>
      <c r="G703" s="14"/>
      <c r="H703" s="15"/>
    </row>
    <row r="704" hidden="1">
      <c r="D704" s="14"/>
      <c r="G704" s="14"/>
      <c r="H704" s="15"/>
    </row>
    <row r="705" hidden="1">
      <c r="D705" s="14"/>
      <c r="G705" s="14"/>
      <c r="H705" s="15"/>
    </row>
    <row r="706" hidden="1">
      <c r="D706" s="14"/>
      <c r="G706" s="14"/>
      <c r="H706" s="15"/>
    </row>
    <row r="707" hidden="1">
      <c r="D707" s="14"/>
      <c r="G707" s="14"/>
      <c r="H707" s="15"/>
    </row>
    <row r="708" hidden="1">
      <c r="D708" s="14"/>
      <c r="G708" s="14"/>
      <c r="H708" s="15"/>
    </row>
    <row r="709" hidden="1">
      <c r="D709" s="14"/>
      <c r="G709" s="14"/>
      <c r="H709" s="15"/>
    </row>
    <row r="710" hidden="1">
      <c r="D710" s="14"/>
      <c r="G710" s="14"/>
      <c r="H710" s="15"/>
    </row>
    <row r="711" hidden="1">
      <c r="D711" s="14"/>
      <c r="G711" s="14"/>
      <c r="H711" s="15"/>
    </row>
    <row r="712" hidden="1">
      <c r="D712" s="14"/>
      <c r="G712" s="14"/>
      <c r="H712" s="15"/>
    </row>
    <row r="713" hidden="1">
      <c r="D713" s="14"/>
      <c r="G713" s="14"/>
      <c r="H713" s="15"/>
    </row>
    <row r="714" hidden="1">
      <c r="D714" s="14"/>
      <c r="G714" s="14"/>
      <c r="H714" s="15"/>
    </row>
    <row r="715" hidden="1">
      <c r="D715" s="14"/>
      <c r="G715" s="14"/>
      <c r="H715" s="15"/>
    </row>
    <row r="716" hidden="1">
      <c r="D716" s="14"/>
      <c r="G716" s="14"/>
      <c r="H716" s="15"/>
    </row>
    <row r="717" hidden="1">
      <c r="D717" s="14"/>
      <c r="G717" s="14"/>
      <c r="H717" s="15"/>
    </row>
    <row r="718" hidden="1">
      <c r="D718" s="14"/>
      <c r="G718" s="14"/>
      <c r="H718" s="15"/>
    </row>
    <row r="719" hidden="1">
      <c r="D719" s="14"/>
      <c r="G719" s="14"/>
      <c r="H719" s="15"/>
    </row>
    <row r="720" hidden="1">
      <c r="D720" s="14"/>
      <c r="G720" s="14"/>
      <c r="H720" s="15"/>
    </row>
    <row r="721" hidden="1">
      <c r="D721" s="14"/>
      <c r="G721" s="14"/>
      <c r="H721" s="15"/>
    </row>
    <row r="722" hidden="1">
      <c r="D722" s="14"/>
      <c r="G722" s="14"/>
      <c r="H722" s="15"/>
    </row>
    <row r="723" hidden="1">
      <c r="D723" s="14"/>
      <c r="G723" s="14"/>
      <c r="H723" s="15"/>
    </row>
    <row r="724" hidden="1">
      <c r="D724" s="14"/>
      <c r="G724" s="14"/>
      <c r="H724" s="15"/>
    </row>
    <row r="725" hidden="1">
      <c r="D725" s="14"/>
      <c r="G725" s="14"/>
      <c r="H725" s="15"/>
    </row>
    <row r="726" hidden="1">
      <c r="D726" s="14"/>
      <c r="G726" s="14"/>
      <c r="H726" s="15"/>
    </row>
    <row r="727" hidden="1">
      <c r="D727" s="14"/>
      <c r="G727" s="14"/>
      <c r="H727" s="15"/>
    </row>
    <row r="728" hidden="1">
      <c r="D728" s="14"/>
      <c r="G728" s="14"/>
      <c r="H728" s="15"/>
    </row>
    <row r="729" hidden="1">
      <c r="D729" s="14"/>
      <c r="G729" s="14"/>
      <c r="H729" s="15"/>
    </row>
    <row r="730" hidden="1">
      <c r="D730" s="14"/>
      <c r="G730" s="14"/>
      <c r="H730" s="15"/>
    </row>
    <row r="731" hidden="1">
      <c r="D731" s="14"/>
      <c r="G731" s="14"/>
      <c r="H731" s="15"/>
    </row>
    <row r="732" hidden="1">
      <c r="D732" s="14"/>
      <c r="G732" s="14"/>
      <c r="H732" s="15"/>
    </row>
    <row r="733" hidden="1">
      <c r="D733" s="14"/>
      <c r="G733" s="14"/>
      <c r="H733" s="15"/>
    </row>
    <row r="734" hidden="1">
      <c r="D734" s="14"/>
      <c r="G734" s="14"/>
      <c r="H734" s="15"/>
    </row>
    <row r="735" hidden="1">
      <c r="D735" s="14"/>
      <c r="G735" s="14"/>
      <c r="H735" s="15"/>
    </row>
    <row r="736" hidden="1">
      <c r="D736" s="14"/>
      <c r="G736" s="14"/>
      <c r="H736" s="15"/>
    </row>
    <row r="737" hidden="1">
      <c r="D737" s="14"/>
      <c r="G737" s="14"/>
      <c r="H737" s="15"/>
    </row>
    <row r="738" hidden="1">
      <c r="D738" s="14"/>
      <c r="G738" s="14"/>
      <c r="H738" s="15"/>
    </row>
    <row r="739" hidden="1">
      <c r="D739" s="14"/>
      <c r="G739" s="14"/>
      <c r="H739" s="15"/>
    </row>
    <row r="740" hidden="1">
      <c r="D740" s="14"/>
      <c r="G740" s="14"/>
      <c r="H740" s="15"/>
    </row>
    <row r="741" hidden="1">
      <c r="D741" s="14"/>
      <c r="G741" s="14"/>
      <c r="H741" s="15"/>
    </row>
    <row r="742" hidden="1">
      <c r="D742" s="14"/>
      <c r="G742" s="14"/>
      <c r="H742" s="15"/>
    </row>
    <row r="743" hidden="1">
      <c r="D743" s="14"/>
      <c r="G743" s="14"/>
      <c r="H743" s="15"/>
    </row>
    <row r="744" hidden="1">
      <c r="D744" s="14"/>
      <c r="G744" s="14"/>
      <c r="H744" s="15"/>
    </row>
    <row r="745" hidden="1">
      <c r="D745" s="14"/>
      <c r="G745" s="14"/>
      <c r="H745" s="15"/>
    </row>
    <row r="746" hidden="1">
      <c r="D746" s="14"/>
      <c r="G746" s="14"/>
      <c r="H746" s="15"/>
    </row>
    <row r="747" hidden="1">
      <c r="D747" s="14"/>
      <c r="G747" s="14"/>
      <c r="H747" s="15"/>
    </row>
    <row r="748" hidden="1">
      <c r="D748" s="14"/>
      <c r="G748" s="14"/>
      <c r="H748" s="15"/>
    </row>
    <row r="749" hidden="1">
      <c r="D749" s="14"/>
      <c r="G749" s="14"/>
      <c r="H749" s="15"/>
    </row>
    <row r="750" hidden="1">
      <c r="D750" s="14"/>
      <c r="G750" s="14"/>
      <c r="H750" s="15"/>
    </row>
    <row r="751" hidden="1">
      <c r="D751" s="14"/>
      <c r="G751" s="14"/>
      <c r="H751" s="15"/>
    </row>
    <row r="752" hidden="1">
      <c r="D752" s="14"/>
      <c r="G752" s="14"/>
      <c r="H752" s="15"/>
    </row>
    <row r="753" hidden="1">
      <c r="D753" s="14"/>
      <c r="G753" s="14"/>
      <c r="H753" s="15"/>
    </row>
    <row r="754" hidden="1">
      <c r="D754" s="14"/>
      <c r="G754" s="14"/>
      <c r="H754" s="15"/>
    </row>
    <row r="755" hidden="1">
      <c r="D755" s="14"/>
      <c r="G755" s="14"/>
      <c r="H755" s="15"/>
    </row>
    <row r="756" hidden="1">
      <c r="D756" s="14"/>
      <c r="G756" s="14"/>
      <c r="H756" s="15"/>
    </row>
    <row r="757" hidden="1">
      <c r="D757" s="14"/>
      <c r="G757" s="14"/>
      <c r="H757" s="15"/>
    </row>
    <row r="758" hidden="1">
      <c r="D758" s="14"/>
      <c r="G758" s="14"/>
      <c r="H758" s="15"/>
    </row>
    <row r="759" hidden="1">
      <c r="D759" s="14"/>
      <c r="G759" s="14"/>
      <c r="H759" s="15"/>
    </row>
    <row r="760" hidden="1">
      <c r="D760" s="14"/>
      <c r="G760" s="14"/>
      <c r="H760" s="15"/>
    </row>
    <row r="761" hidden="1">
      <c r="D761" s="14"/>
      <c r="G761" s="14"/>
      <c r="H761" s="15"/>
    </row>
    <row r="762" hidden="1">
      <c r="D762" s="14"/>
      <c r="G762" s="14"/>
      <c r="H762" s="15"/>
    </row>
    <row r="763" hidden="1">
      <c r="D763" s="14"/>
      <c r="G763" s="14"/>
      <c r="H763" s="15"/>
    </row>
    <row r="764" hidden="1">
      <c r="D764" s="14"/>
      <c r="G764" s="14"/>
      <c r="H764" s="15"/>
    </row>
    <row r="765" hidden="1">
      <c r="D765" s="14"/>
      <c r="G765" s="14"/>
      <c r="H765" s="15"/>
    </row>
    <row r="766" hidden="1">
      <c r="D766" s="14"/>
      <c r="G766" s="14"/>
      <c r="H766" s="15"/>
    </row>
    <row r="767" hidden="1">
      <c r="D767" s="14"/>
      <c r="G767" s="14"/>
      <c r="H767" s="15"/>
    </row>
    <row r="768" hidden="1">
      <c r="D768" s="14"/>
      <c r="G768" s="14"/>
      <c r="H768" s="15"/>
    </row>
    <row r="769" hidden="1">
      <c r="D769" s="14"/>
      <c r="G769" s="14"/>
      <c r="H769" s="15"/>
    </row>
    <row r="770" hidden="1">
      <c r="D770" s="14"/>
      <c r="G770" s="14"/>
      <c r="H770" s="15"/>
    </row>
    <row r="771" hidden="1">
      <c r="D771" s="14"/>
      <c r="G771" s="14"/>
      <c r="H771" s="15"/>
    </row>
    <row r="772" hidden="1">
      <c r="D772" s="14"/>
      <c r="G772" s="14"/>
      <c r="H772" s="15"/>
    </row>
    <row r="773" hidden="1">
      <c r="D773" s="14"/>
      <c r="G773" s="14"/>
      <c r="H773" s="15"/>
    </row>
    <row r="774" hidden="1">
      <c r="D774" s="14"/>
      <c r="G774" s="14"/>
      <c r="H774" s="15"/>
    </row>
    <row r="775" hidden="1">
      <c r="D775" s="14"/>
      <c r="G775" s="14"/>
      <c r="H775" s="15"/>
    </row>
    <row r="776" hidden="1">
      <c r="D776" s="14"/>
      <c r="G776" s="14"/>
      <c r="H776" s="15"/>
    </row>
    <row r="777" hidden="1">
      <c r="D777" s="14"/>
      <c r="G777" s="14"/>
      <c r="H777" s="15"/>
    </row>
    <row r="778" hidden="1">
      <c r="D778" s="14"/>
      <c r="G778" s="14"/>
      <c r="H778" s="15"/>
    </row>
    <row r="779" hidden="1">
      <c r="D779" s="14"/>
      <c r="G779" s="14"/>
      <c r="H779" s="15"/>
    </row>
    <row r="780" hidden="1">
      <c r="D780" s="14"/>
      <c r="G780" s="14"/>
      <c r="H780" s="15"/>
    </row>
    <row r="781" hidden="1">
      <c r="D781" s="14"/>
      <c r="G781" s="14"/>
      <c r="H781" s="15"/>
    </row>
    <row r="782" hidden="1">
      <c r="D782" s="14"/>
      <c r="G782" s="14"/>
      <c r="H782" s="15"/>
    </row>
    <row r="783" hidden="1">
      <c r="D783" s="14"/>
      <c r="G783" s="14"/>
      <c r="H783" s="15"/>
    </row>
    <row r="784" hidden="1">
      <c r="D784" s="14"/>
      <c r="G784" s="14"/>
      <c r="H784" s="15"/>
    </row>
    <row r="785" hidden="1">
      <c r="D785" s="14"/>
      <c r="G785" s="14"/>
      <c r="H785" s="15"/>
    </row>
    <row r="786" hidden="1">
      <c r="D786" s="14"/>
      <c r="G786" s="14"/>
      <c r="H786" s="15"/>
    </row>
    <row r="787" hidden="1">
      <c r="D787" s="14"/>
      <c r="G787" s="14"/>
      <c r="H787" s="15"/>
    </row>
    <row r="788" hidden="1">
      <c r="D788" s="14"/>
      <c r="G788" s="14"/>
      <c r="H788" s="15"/>
    </row>
    <row r="789" hidden="1">
      <c r="D789" s="14"/>
      <c r="G789" s="14"/>
      <c r="H789" s="15"/>
    </row>
    <row r="790" hidden="1">
      <c r="D790" s="14"/>
      <c r="G790" s="14"/>
      <c r="H790" s="15"/>
    </row>
    <row r="791" hidden="1">
      <c r="D791" s="14"/>
      <c r="G791" s="14"/>
      <c r="H791" s="15"/>
    </row>
    <row r="792" hidden="1">
      <c r="D792" s="14"/>
      <c r="G792" s="14"/>
      <c r="H792" s="15"/>
    </row>
    <row r="793" hidden="1">
      <c r="D793" s="14"/>
      <c r="G793" s="14"/>
      <c r="H793" s="15"/>
    </row>
    <row r="794" hidden="1">
      <c r="D794" s="14"/>
      <c r="G794" s="14"/>
      <c r="H794" s="15"/>
    </row>
    <row r="795" hidden="1">
      <c r="D795" s="14"/>
      <c r="G795" s="14"/>
      <c r="H795" s="15"/>
    </row>
    <row r="796" hidden="1">
      <c r="D796" s="14"/>
      <c r="G796" s="14"/>
      <c r="H796" s="15"/>
    </row>
    <row r="797" hidden="1">
      <c r="D797" s="14"/>
      <c r="G797" s="14"/>
      <c r="H797" s="15"/>
    </row>
    <row r="798" hidden="1">
      <c r="D798" s="14"/>
      <c r="G798" s="14"/>
      <c r="H798" s="15"/>
    </row>
    <row r="799" hidden="1">
      <c r="D799" s="14"/>
      <c r="G799" s="14"/>
      <c r="H799" s="15"/>
    </row>
    <row r="800" hidden="1">
      <c r="D800" s="14"/>
      <c r="G800" s="14"/>
      <c r="H800" s="15"/>
    </row>
    <row r="801" hidden="1">
      <c r="D801" s="14"/>
      <c r="G801" s="14"/>
      <c r="H801" s="15"/>
    </row>
    <row r="802" hidden="1">
      <c r="D802" s="14"/>
      <c r="G802" s="14"/>
      <c r="H802" s="15"/>
    </row>
    <row r="803" hidden="1">
      <c r="D803" s="14"/>
      <c r="G803" s="14"/>
      <c r="H803" s="15"/>
    </row>
    <row r="804" hidden="1">
      <c r="D804" s="14"/>
      <c r="G804" s="14"/>
      <c r="H804" s="15"/>
    </row>
    <row r="805" hidden="1">
      <c r="D805" s="14"/>
      <c r="G805" s="14"/>
      <c r="H805" s="15"/>
    </row>
    <row r="806" hidden="1">
      <c r="D806" s="14"/>
      <c r="G806" s="14"/>
      <c r="H806" s="15"/>
    </row>
    <row r="807" hidden="1">
      <c r="D807" s="14"/>
      <c r="G807" s="14"/>
      <c r="H807" s="15"/>
    </row>
    <row r="808" hidden="1">
      <c r="D808" s="14"/>
      <c r="G808" s="14"/>
      <c r="H808" s="15"/>
    </row>
    <row r="809" hidden="1">
      <c r="D809" s="14"/>
      <c r="G809" s="14"/>
      <c r="H809" s="15"/>
    </row>
    <row r="810" hidden="1">
      <c r="D810" s="14"/>
      <c r="G810" s="14"/>
      <c r="H810" s="15"/>
    </row>
    <row r="811" hidden="1">
      <c r="D811" s="14"/>
      <c r="G811" s="14"/>
      <c r="H811" s="15"/>
    </row>
    <row r="812" hidden="1">
      <c r="D812" s="14"/>
      <c r="G812" s="14"/>
      <c r="H812" s="15"/>
    </row>
    <row r="813" hidden="1">
      <c r="D813" s="14"/>
      <c r="G813" s="14"/>
      <c r="H813" s="15"/>
    </row>
    <row r="814" hidden="1">
      <c r="D814" s="14"/>
      <c r="G814" s="14"/>
      <c r="H814" s="15"/>
    </row>
    <row r="815" hidden="1">
      <c r="D815" s="14"/>
      <c r="G815" s="14"/>
      <c r="H815" s="15"/>
    </row>
    <row r="816" hidden="1">
      <c r="D816" s="14"/>
      <c r="G816" s="14"/>
      <c r="H816" s="15"/>
    </row>
    <row r="817" hidden="1">
      <c r="D817" s="14"/>
      <c r="G817" s="14"/>
      <c r="H817" s="15"/>
    </row>
    <row r="818" hidden="1">
      <c r="D818" s="14"/>
      <c r="G818" s="14"/>
      <c r="H818" s="15"/>
    </row>
    <row r="819" hidden="1">
      <c r="D819" s="14"/>
      <c r="G819" s="14"/>
      <c r="H819" s="15"/>
    </row>
    <row r="820" hidden="1">
      <c r="D820" s="14"/>
      <c r="G820" s="14"/>
      <c r="H820" s="15"/>
    </row>
    <row r="821" hidden="1">
      <c r="D821" s="14"/>
      <c r="G821" s="14"/>
      <c r="H821" s="15"/>
    </row>
    <row r="822" hidden="1">
      <c r="D822" s="14"/>
      <c r="G822" s="14"/>
      <c r="H822" s="15"/>
    </row>
    <row r="823" hidden="1">
      <c r="D823" s="14"/>
      <c r="G823" s="14"/>
      <c r="H823" s="15"/>
    </row>
    <row r="824" hidden="1">
      <c r="D824" s="14"/>
      <c r="G824" s="14"/>
      <c r="H824" s="15"/>
    </row>
    <row r="825" hidden="1">
      <c r="D825" s="14"/>
      <c r="G825" s="14"/>
      <c r="H825" s="15"/>
    </row>
    <row r="826" hidden="1">
      <c r="D826" s="14"/>
      <c r="G826" s="14"/>
      <c r="H826" s="15"/>
    </row>
    <row r="827" hidden="1">
      <c r="D827" s="14"/>
      <c r="G827" s="14"/>
      <c r="H827" s="15"/>
    </row>
    <row r="828" hidden="1">
      <c r="D828" s="14"/>
      <c r="G828" s="14"/>
      <c r="H828" s="15"/>
    </row>
    <row r="829" hidden="1">
      <c r="D829" s="14"/>
      <c r="G829" s="14"/>
      <c r="H829" s="15"/>
    </row>
    <row r="830" hidden="1">
      <c r="D830" s="14"/>
      <c r="G830" s="14"/>
      <c r="H830" s="15"/>
    </row>
    <row r="831" hidden="1">
      <c r="D831" s="14"/>
      <c r="G831" s="14"/>
      <c r="H831" s="15"/>
    </row>
    <row r="832" hidden="1">
      <c r="D832" s="14"/>
      <c r="G832" s="14"/>
      <c r="H832" s="15"/>
    </row>
    <row r="833" hidden="1">
      <c r="D833" s="14"/>
      <c r="G833" s="14"/>
      <c r="H833" s="15"/>
    </row>
    <row r="834" hidden="1">
      <c r="D834" s="14"/>
      <c r="G834" s="14"/>
      <c r="H834" s="15"/>
    </row>
    <row r="835" hidden="1">
      <c r="D835" s="14"/>
      <c r="G835" s="14"/>
      <c r="H835" s="15"/>
    </row>
    <row r="836" hidden="1">
      <c r="D836" s="14"/>
      <c r="G836" s="14"/>
      <c r="H836" s="15"/>
    </row>
    <row r="837" hidden="1">
      <c r="D837" s="14"/>
      <c r="G837" s="14"/>
      <c r="H837" s="15"/>
    </row>
    <row r="838" hidden="1">
      <c r="D838" s="14"/>
      <c r="G838" s="14"/>
      <c r="H838" s="15"/>
    </row>
    <row r="839" hidden="1">
      <c r="D839" s="14"/>
      <c r="G839" s="14"/>
      <c r="H839" s="15"/>
    </row>
    <row r="840" hidden="1">
      <c r="D840" s="14"/>
      <c r="G840" s="14"/>
      <c r="H840" s="15"/>
    </row>
    <row r="841" hidden="1">
      <c r="D841" s="14"/>
      <c r="G841" s="14"/>
      <c r="H841" s="15"/>
    </row>
    <row r="842" hidden="1">
      <c r="D842" s="14"/>
      <c r="G842" s="14"/>
      <c r="H842" s="15"/>
    </row>
    <row r="843" hidden="1">
      <c r="D843" s="14"/>
      <c r="G843" s="14"/>
      <c r="H843" s="15"/>
    </row>
    <row r="844" hidden="1">
      <c r="D844" s="14"/>
      <c r="G844" s="14"/>
      <c r="H844" s="15"/>
    </row>
    <row r="845" hidden="1">
      <c r="D845" s="14"/>
      <c r="G845" s="14"/>
      <c r="H845" s="15"/>
    </row>
    <row r="846" hidden="1">
      <c r="D846" s="14"/>
      <c r="G846" s="14"/>
      <c r="H846" s="15"/>
    </row>
    <row r="847" hidden="1">
      <c r="D847" s="14"/>
      <c r="G847" s="14"/>
      <c r="H847" s="15"/>
    </row>
    <row r="848" hidden="1">
      <c r="D848" s="14"/>
      <c r="G848" s="14"/>
      <c r="H848" s="15"/>
    </row>
    <row r="849" hidden="1">
      <c r="D849" s="14"/>
      <c r="G849" s="14"/>
      <c r="H849" s="15"/>
    </row>
    <row r="850" hidden="1">
      <c r="D850" s="14"/>
      <c r="G850" s="14"/>
      <c r="H850" s="15"/>
    </row>
    <row r="851" hidden="1">
      <c r="D851" s="14"/>
      <c r="G851" s="14"/>
      <c r="H851" s="15"/>
    </row>
    <row r="852" hidden="1">
      <c r="D852" s="14"/>
      <c r="G852" s="14"/>
      <c r="H852" s="15"/>
    </row>
    <row r="853" hidden="1">
      <c r="D853" s="14"/>
      <c r="G853" s="14"/>
      <c r="H853" s="15"/>
    </row>
    <row r="854" hidden="1">
      <c r="D854" s="14"/>
      <c r="G854" s="14"/>
      <c r="H854" s="15"/>
    </row>
    <row r="855" hidden="1">
      <c r="D855" s="14"/>
      <c r="G855" s="14"/>
      <c r="H855" s="15"/>
    </row>
    <row r="856" hidden="1">
      <c r="D856" s="14"/>
      <c r="G856" s="14"/>
      <c r="H856" s="15"/>
    </row>
    <row r="857" hidden="1">
      <c r="D857" s="14"/>
      <c r="G857" s="14"/>
      <c r="H857" s="15"/>
    </row>
    <row r="858" hidden="1">
      <c r="D858" s="14"/>
      <c r="G858" s="14"/>
      <c r="H858" s="15"/>
    </row>
    <row r="859" hidden="1">
      <c r="D859" s="14"/>
      <c r="G859" s="14"/>
      <c r="H859" s="15"/>
    </row>
    <row r="860" hidden="1">
      <c r="D860" s="14"/>
      <c r="G860" s="14"/>
      <c r="H860" s="15"/>
    </row>
    <row r="861" hidden="1">
      <c r="D861" s="14"/>
      <c r="G861" s="14"/>
      <c r="H861" s="15"/>
    </row>
    <row r="862" hidden="1">
      <c r="D862" s="14"/>
      <c r="G862" s="14"/>
      <c r="H862" s="15"/>
    </row>
    <row r="863" hidden="1">
      <c r="D863" s="14"/>
      <c r="G863" s="14"/>
      <c r="H863" s="15"/>
    </row>
    <row r="864" hidden="1">
      <c r="D864" s="14"/>
      <c r="G864" s="14"/>
      <c r="H864" s="15"/>
    </row>
    <row r="865" hidden="1">
      <c r="D865" s="14"/>
      <c r="G865" s="14"/>
      <c r="H865" s="15"/>
    </row>
    <row r="866" hidden="1">
      <c r="D866" s="14"/>
      <c r="G866" s="14"/>
      <c r="H866" s="15"/>
    </row>
    <row r="867" hidden="1">
      <c r="D867" s="14"/>
      <c r="G867" s="14"/>
      <c r="H867" s="15"/>
    </row>
    <row r="868" hidden="1">
      <c r="D868" s="14"/>
      <c r="G868" s="14"/>
      <c r="H868" s="15"/>
    </row>
    <row r="869" hidden="1">
      <c r="D869" s="14"/>
      <c r="G869" s="14"/>
      <c r="H869" s="15"/>
    </row>
    <row r="870" hidden="1">
      <c r="D870" s="14"/>
      <c r="G870" s="14"/>
      <c r="H870" s="15"/>
    </row>
    <row r="871" hidden="1">
      <c r="D871" s="14"/>
      <c r="G871" s="14"/>
      <c r="H871" s="15"/>
    </row>
    <row r="872" hidden="1">
      <c r="D872" s="14"/>
      <c r="G872" s="14"/>
      <c r="H872" s="15"/>
    </row>
    <row r="873" hidden="1">
      <c r="D873" s="14"/>
      <c r="G873" s="14"/>
      <c r="H873" s="15"/>
    </row>
    <row r="874" hidden="1">
      <c r="D874" s="14"/>
      <c r="G874" s="14"/>
      <c r="H874" s="15"/>
    </row>
    <row r="875" hidden="1">
      <c r="D875" s="14"/>
      <c r="G875" s="14"/>
      <c r="H875" s="15"/>
    </row>
    <row r="876" hidden="1">
      <c r="D876" s="14"/>
      <c r="G876" s="14"/>
      <c r="H876" s="15"/>
    </row>
    <row r="877" hidden="1">
      <c r="D877" s="14"/>
      <c r="G877" s="14"/>
      <c r="H877" s="15"/>
    </row>
    <row r="878" hidden="1">
      <c r="D878" s="14"/>
      <c r="G878" s="14"/>
      <c r="H878" s="15"/>
    </row>
    <row r="879" hidden="1">
      <c r="D879" s="14"/>
      <c r="G879" s="14"/>
      <c r="H879" s="15"/>
    </row>
    <row r="880" hidden="1">
      <c r="D880" s="14"/>
      <c r="G880" s="14"/>
      <c r="H880" s="15"/>
    </row>
    <row r="881" hidden="1">
      <c r="D881" s="14"/>
      <c r="G881" s="14"/>
      <c r="H881" s="15"/>
    </row>
    <row r="882" hidden="1">
      <c r="D882" s="14"/>
      <c r="G882" s="14"/>
      <c r="H882" s="15"/>
    </row>
    <row r="883" hidden="1">
      <c r="D883" s="14"/>
      <c r="G883" s="14"/>
      <c r="H883" s="15"/>
    </row>
    <row r="884" hidden="1">
      <c r="D884" s="14"/>
      <c r="G884" s="14"/>
      <c r="H884" s="15"/>
    </row>
    <row r="885" hidden="1">
      <c r="D885" s="14"/>
      <c r="G885" s="14"/>
      <c r="H885" s="15"/>
    </row>
    <row r="886" hidden="1">
      <c r="D886" s="14"/>
      <c r="G886" s="14"/>
      <c r="H886" s="15"/>
    </row>
    <row r="887" hidden="1">
      <c r="D887" s="14"/>
      <c r="G887" s="14"/>
      <c r="H887" s="15"/>
    </row>
    <row r="888" hidden="1">
      <c r="D888" s="14"/>
      <c r="G888" s="14"/>
      <c r="H888" s="15"/>
    </row>
    <row r="889" hidden="1">
      <c r="D889" s="14"/>
      <c r="G889" s="14"/>
      <c r="H889" s="15"/>
    </row>
    <row r="890" hidden="1">
      <c r="D890" s="14"/>
      <c r="G890" s="14"/>
      <c r="H890" s="15"/>
    </row>
    <row r="891" hidden="1">
      <c r="D891" s="14"/>
      <c r="G891" s="14"/>
      <c r="H891" s="15"/>
    </row>
    <row r="892" hidden="1">
      <c r="D892" s="14"/>
      <c r="G892" s="14"/>
      <c r="H892" s="15"/>
    </row>
    <row r="893" hidden="1">
      <c r="D893" s="14"/>
      <c r="G893" s="14"/>
      <c r="H893" s="15"/>
    </row>
    <row r="894" hidden="1">
      <c r="D894" s="14"/>
      <c r="G894" s="14"/>
      <c r="H894" s="15"/>
    </row>
    <row r="895" hidden="1">
      <c r="D895" s="14"/>
      <c r="G895" s="14"/>
      <c r="H895" s="15"/>
    </row>
    <row r="896" hidden="1">
      <c r="D896" s="14"/>
      <c r="G896" s="14"/>
      <c r="H896" s="15"/>
    </row>
    <row r="897" hidden="1">
      <c r="D897" s="14"/>
      <c r="G897" s="14"/>
      <c r="H897" s="15"/>
    </row>
    <row r="898" hidden="1">
      <c r="D898" s="14"/>
      <c r="G898" s="14"/>
      <c r="H898" s="15"/>
    </row>
    <row r="899" hidden="1">
      <c r="D899" s="14"/>
      <c r="G899" s="14"/>
      <c r="H899" s="15"/>
    </row>
    <row r="900" hidden="1">
      <c r="D900" s="14"/>
      <c r="G900" s="14"/>
      <c r="H900" s="15"/>
    </row>
    <row r="901" hidden="1">
      <c r="D901" s="14"/>
      <c r="G901" s="14"/>
      <c r="H901" s="15"/>
    </row>
    <row r="902" hidden="1">
      <c r="D902" s="14"/>
      <c r="G902" s="14"/>
      <c r="H902" s="15"/>
    </row>
    <row r="903" hidden="1">
      <c r="D903" s="14"/>
      <c r="G903" s="14"/>
      <c r="H903" s="15"/>
    </row>
    <row r="904" hidden="1">
      <c r="D904" s="14"/>
      <c r="G904" s="14"/>
      <c r="H904" s="15"/>
    </row>
    <row r="905" hidden="1">
      <c r="D905" s="14"/>
      <c r="G905" s="14"/>
      <c r="H905" s="15"/>
    </row>
    <row r="906" hidden="1">
      <c r="D906" s="14"/>
      <c r="G906" s="14"/>
      <c r="H906" s="15"/>
    </row>
    <row r="907" hidden="1">
      <c r="D907" s="14"/>
      <c r="G907" s="14"/>
      <c r="H907" s="15"/>
    </row>
    <row r="908" hidden="1">
      <c r="D908" s="14"/>
      <c r="G908" s="14"/>
      <c r="H908" s="15"/>
    </row>
    <row r="909" hidden="1">
      <c r="D909" s="14"/>
      <c r="G909" s="14"/>
      <c r="H909" s="15"/>
    </row>
    <row r="910" hidden="1">
      <c r="D910" s="14"/>
      <c r="G910" s="14"/>
      <c r="H910" s="15"/>
    </row>
    <row r="911" hidden="1">
      <c r="D911" s="14"/>
      <c r="G911" s="14"/>
      <c r="H911" s="15"/>
    </row>
    <row r="912" hidden="1">
      <c r="D912" s="14"/>
      <c r="G912" s="14"/>
      <c r="H912" s="15"/>
    </row>
    <row r="913" hidden="1">
      <c r="D913" s="14"/>
      <c r="G913" s="14"/>
      <c r="H913" s="15"/>
    </row>
    <row r="914" hidden="1">
      <c r="D914" s="14"/>
      <c r="G914" s="14"/>
      <c r="H914" s="15"/>
    </row>
    <row r="915" hidden="1">
      <c r="D915" s="14"/>
      <c r="G915" s="14"/>
      <c r="H915" s="15"/>
    </row>
    <row r="916" hidden="1">
      <c r="D916" s="14"/>
      <c r="G916" s="14"/>
      <c r="H916" s="15"/>
    </row>
    <row r="917" hidden="1">
      <c r="D917" s="14"/>
      <c r="G917" s="14"/>
      <c r="H917" s="15"/>
    </row>
    <row r="918" hidden="1">
      <c r="D918" s="14"/>
      <c r="G918" s="14"/>
      <c r="H918" s="15"/>
    </row>
    <row r="919" hidden="1">
      <c r="D919" s="14"/>
      <c r="G919" s="14"/>
      <c r="H919" s="15"/>
    </row>
    <row r="920" hidden="1">
      <c r="D920" s="14"/>
      <c r="G920" s="14"/>
      <c r="H920" s="15"/>
    </row>
    <row r="921" hidden="1">
      <c r="D921" s="14"/>
      <c r="G921" s="14"/>
      <c r="H921" s="15"/>
    </row>
    <row r="922" hidden="1">
      <c r="D922" s="14"/>
      <c r="G922" s="14"/>
      <c r="H922" s="15"/>
    </row>
    <row r="923" hidden="1">
      <c r="D923" s="14"/>
      <c r="G923" s="14"/>
      <c r="H923" s="15"/>
    </row>
    <row r="924" hidden="1">
      <c r="D924" s="14"/>
      <c r="G924" s="14"/>
      <c r="H924" s="15"/>
    </row>
    <row r="925" hidden="1">
      <c r="D925" s="14"/>
      <c r="G925" s="14"/>
      <c r="H925" s="15"/>
    </row>
    <row r="926" hidden="1">
      <c r="D926" s="14"/>
      <c r="G926" s="14"/>
      <c r="H926" s="15"/>
    </row>
    <row r="927" hidden="1">
      <c r="D927" s="14"/>
      <c r="G927" s="14"/>
      <c r="H927" s="15"/>
    </row>
    <row r="928" hidden="1">
      <c r="D928" s="14"/>
      <c r="G928" s="14"/>
      <c r="H928" s="15"/>
    </row>
    <row r="929" hidden="1">
      <c r="D929" s="14"/>
      <c r="G929" s="14"/>
      <c r="H929" s="15"/>
    </row>
    <row r="930" hidden="1">
      <c r="D930" s="14"/>
      <c r="G930" s="14"/>
      <c r="H930" s="15"/>
    </row>
    <row r="931" hidden="1">
      <c r="D931" s="14"/>
      <c r="G931" s="14"/>
      <c r="H931" s="15"/>
    </row>
    <row r="932" hidden="1">
      <c r="D932" s="14"/>
      <c r="G932" s="14"/>
      <c r="H932" s="15"/>
    </row>
    <row r="933" hidden="1">
      <c r="D933" s="14"/>
      <c r="G933" s="14"/>
      <c r="H933" s="15"/>
    </row>
    <row r="934" hidden="1">
      <c r="D934" s="14"/>
      <c r="G934" s="14"/>
      <c r="H934" s="15"/>
    </row>
    <row r="935" hidden="1">
      <c r="D935" s="14"/>
      <c r="G935" s="14"/>
      <c r="H935" s="15"/>
    </row>
    <row r="936" hidden="1">
      <c r="D936" s="14"/>
      <c r="G936" s="14"/>
      <c r="H936" s="15"/>
    </row>
    <row r="937" hidden="1">
      <c r="D937" s="14"/>
      <c r="G937" s="14"/>
      <c r="H937" s="15"/>
    </row>
    <row r="938" hidden="1">
      <c r="D938" s="14"/>
      <c r="G938" s="14"/>
      <c r="H938" s="15"/>
    </row>
    <row r="939" hidden="1">
      <c r="D939" s="14"/>
      <c r="G939" s="14"/>
      <c r="H939" s="15"/>
    </row>
    <row r="940" hidden="1">
      <c r="D940" s="14"/>
      <c r="G940" s="14"/>
      <c r="H940" s="15"/>
    </row>
    <row r="941" hidden="1">
      <c r="D941" s="14"/>
      <c r="G941" s="14"/>
      <c r="H941" s="15"/>
    </row>
    <row r="942" hidden="1">
      <c r="D942" s="14"/>
      <c r="G942" s="14"/>
      <c r="H942" s="15"/>
    </row>
    <row r="943" hidden="1">
      <c r="D943" s="14"/>
      <c r="G943" s="14"/>
      <c r="H943" s="15"/>
    </row>
    <row r="944" hidden="1">
      <c r="D944" s="14"/>
      <c r="G944" s="14"/>
      <c r="H944" s="15"/>
    </row>
    <row r="945" hidden="1">
      <c r="D945" s="14"/>
      <c r="G945" s="14"/>
      <c r="H945" s="15"/>
    </row>
    <row r="946" hidden="1">
      <c r="D946" s="14"/>
      <c r="G946" s="14"/>
      <c r="H946" s="15"/>
    </row>
    <row r="947" hidden="1">
      <c r="D947" s="14"/>
      <c r="G947" s="14"/>
      <c r="H947" s="15"/>
    </row>
    <row r="948" hidden="1">
      <c r="D948" s="14"/>
      <c r="G948" s="14"/>
      <c r="H948" s="15"/>
    </row>
    <row r="949" hidden="1">
      <c r="D949" s="14"/>
      <c r="G949" s="14"/>
      <c r="H949" s="15"/>
    </row>
    <row r="950" hidden="1">
      <c r="D950" s="14"/>
      <c r="G950" s="14"/>
      <c r="H950" s="15"/>
    </row>
    <row r="951" hidden="1">
      <c r="D951" s="14"/>
      <c r="G951" s="14"/>
      <c r="H951" s="15"/>
    </row>
    <row r="952" hidden="1">
      <c r="D952" s="14"/>
      <c r="G952" s="14"/>
      <c r="H952" s="15"/>
    </row>
    <row r="953" hidden="1">
      <c r="D953" s="14"/>
      <c r="G953" s="14"/>
      <c r="H953" s="15"/>
    </row>
    <row r="954" hidden="1">
      <c r="D954" s="14"/>
      <c r="G954" s="14"/>
      <c r="H954" s="15"/>
    </row>
    <row r="955" hidden="1">
      <c r="D955" s="14"/>
      <c r="G955" s="14"/>
      <c r="H955" s="15"/>
    </row>
    <row r="956" hidden="1">
      <c r="D956" s="14"/>
      <c r="G956" s="14"/>
      <c r="H956" s="15"/>
    </row>
    <row r="957" hidden="1">
      <c r="D957" s="14"/>
      <c r="G957" s="14"/>
      <c r="H957" s="15"/>
    </row>
    <row r="958" hidden="1">
      <c r="D958" s="14"/>
      <c r="G958" s="14"/>
      <c r="H958" s="15"/>
    </row>
    <row r="959" hidden="1">
      <c r="D959" s="14"/>
      <c r="G959" s="14"/>
      <c r="H959" s="15"/>
    </row>
    <row r="960" hidden="1">
      <c r="D960" s="14"/>
      <c r="G960" s="14"/>
      <c r="H960" s="15"/>
    </row>
    <row r="961" hidden="1">
      <c r="D961" s="14"/>
      <c r="G961" s="14"/>
      <c r="H961" s="15"/>
    </row>
    <row r="962" hidden="1">
      <c r="D962" s="14"/>
      <c r="G962" s="14"/>
      <c r="H962" s="15"/>
    </row>
    <row r="963" hidden="1">
      <c r="D963" s="14"/>
      <c r="G963" s="14"/>
      <c r="H963" s="15"/>
    </row>
    <row r="964" hidden="1">
      <c r="D964" s="14"/>
      <c r="G964" s="14"/>
      <c r="H964" s="15"/>
    </row>
    <row r="965" hidden="1">
      <c r="D965" s="14"/>
      <c r="G965" s="14"/>
      <c r="H965" s="15"/>
    </row>
    <row r="966" hidden="1">
      <c r="D966" s="14"/>
      <c r="G966" s="14"/>
      <c r="H966" s="15"/>
    </row>
    <row r="967" hidden="1">
      <c r="D967" s="14"/>
      <c r="G967" s="14"/>
      <c r="H967" s="15"/>
    </row>
    <row r="968" hidden="1">
      <c r="D968" s="14"/>
      <c r="G968" s="14"/>
      <c r="H968" s="15"/>
    </row>
    <row r="969" hidden="1">
      <c r="D969" s="14"/>
      <c r="G969" s="14"/>
      <c r="H969" s="15"/>
    </row>
    <row r="970" hidden="1">
      <c r="D970" s="14"/>
      <c r="G970" s="14"/>
      <c r="H970" s="15"/>
    </row>
    <row r="971" hidden="1">
      <c r="D971" s="14"/>
      <c r="G971" s="14"/>
      <c r="H971" s="15"/>
    </row>
    <row r="972" hidden="1">
      <c r="D972" s="14"/>
      <c r="G972" s="14"/>
      <c r="H972" s="15"/>
    </row>
    <row r="973" hidden="1">
      <c r="D973" s="14"/>
      <c r="G973" s="14"/>
      <c r="H973" s="15"/>
    </row>
    <row r="974" hidden="1">
      <c r="D974" s="14"/>
      <c r="G974" s="14"/>
      <c r="H974" s="15"/>
    </row>
    <row r="975" hidden="1">
      <c r="D975" s="14"/>
      <c r="G975" s="14"/>
      <c r="H975" s="15"/>
    </row>
    <row r="976" hidden="1">
      <c r="D976" s="14"/>
      <c r="G976" s="14"/>
      <c r="H976" s="15"/>
    </row>
    <row r="977" hidden="1">
      <c r="D977" s="14"/>
      <c r="G977" s="14"/>
      <c r="H977" s="15"/>
    </row>
    <row r="978" hidden="1">
      <c r="D978" s="14"/>
      <c r="G978" s="14"/>
      <c r="H978" s="15"/>
    </row>
    <row r="979" hidden="1">
      <c r="D979" s="14"/>
      <c r="G979" s="14"/>
      <c r="H979" s="15"/>
    </row>
    <row r="980" hidden="1">
      <c r="D980" s="14"/>
      <c r="G980" s="14"/>
      <c r="H980" s="15"/>
    </row>
    <row r="981" hidden="1">
      <c r="D981" s="14"/>
      <c r="G981" s="14"/>
      <c r="H981" s="15"/>
    </row>
    <row r="982" hidden="1">
      <c r="D982" s="14"/>
      <c r="G982" s="14"/>
      <c r="H982" s="15"/>
    </row>
    <row r="983" hidden="1">
      <c r="D983" s="14"/>
      <c r="G983" s="14"/>
      <c r="H983" s="15"/>
    </row>
    <row r="984" hidden="1">
      <c r="D984" s="14"/>
      <c r="G984" s="14"/>
      <c r="H984" s="15"/>
    </row>
    <row r="985" hidden="1">
      <c r="D985" s="14"/>
      <c r="G985" s="14"/>
      <c r="H985" s="15"/>
    </row>
    <row r="986" hidden="1">
      <c r="D986" s="14"/>
      <c r="G986" s="14"/>
      <c r="H986" s="15"/>
    </row>
    <row r="987" hidden="1">
      <c r="D987" s="14"/>
      <c r="G987" s="14"/>
      <c r="H987" s="15"/>
    </row>
    <row r="988" hidden="1">
      <c r="D988" s="14"/>
      <c r="G988" s="14"/>
      <c r="H988" s="15"/>
    </row>
    <row r="989" hidden="1">
      <c r="D989" s="14"/>
      <c r="G989" s="14"/>
      <c r="H989" s="15"/>
    </row>
    <row r="990" hidden="1">
      <c r="D990" s="14"/>
      <c r="G990" s="14"/>
      <c r="H990" s="15"/>
    </row>
    <row r="991" hidden="1">
      <c r="D991" s="14"/>
      <c r="G991" s="14"/>
      <c r="H991" s="15"/>
    </row>
  </sheetData>
  <mergeCells count="2">
    <mergeCell ref="A1:E1"/>
    <mergeCell ref="J1:M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.0"/>
    <col customWidth="1" min="2" max="8" width="15.71"/>
    <col customWidth="1" min="9" max="10" width="3.0"/>
    <col customWidth="1" min="11" max="13" width="14.43"/>
  </cols>
  <sheetData>
    <row r="1">
      <c r="A1" s="2"/>
      <c r="B1" s="2" t="s">
        <v>1</v>
      </c>
      <c r="C1" s="4"/>
      <c r="D1" s="4"/>
      <c r="E1" s="4"/>
      <c r="F1" s="4"/>
      <c r="G1" s="6"/>
      <c r="H1" s="8"/>
      <c r="I1" s="9"/>
      <c r="J1" s="13"/>
      <c r="K1" s="13"/>
      <c r="L1" s="25" t="str">
        <f>HYPERLINK("http://www.it-agency.ru/?utm_medium=referral&amp;utm_source=docs.google.com&amp;utm_campaign=funnels_template","")</f>
        <v/>
      </c>
      <c r="M1" s="8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>
      <c r="A3" s="3"/>
      <c r="B3" s="29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>
      <c r="A4" s="3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</row>
    <row r="5">
      <c r="A5" s="31"/>
      <c r="E5" s="32"/>
      <c r="I5" s="34"/>
      <c r="J5" s="36"/>
      <c r="K5" s="36"/>
      <c r="L5" s="36"/>
      <c r="M5" s="36"/>
    </row>
    <row r="6">
      <c r="A6" s="38"/>
      <c r="E6" s="32" t="s">
        <v>16</v>
      </c>
      <c r="I6" s="24"/>
      <c r="J6" s="36"/>
      <c r="K6" s="43" t="s">
        <v>17</v>
      </c>
      <c r="L6" s="46"/>
      <c r="M6" s="46"/>
    </row>
    <row r="7">
      <c r="A7" s="38"/>
      <c r="I7" s="24"/>
      <c r="J7" s="36"/>
      <c r="K7" s="43" t="s">
        <v>24</v>
      </c>
      <c r="L7" s="36"/>
      <c r="M7" s="36"/>
    </row>
    <row r="8">
      <c r="A8" s="48"/>
      <c r="B8" s="50"/>
      <c r="C8" s="50"/>
      <c r="D8" s="56" t="s">
        <v>26</v>
      </c>
      <c r="E8" s="58">
        <v>3150000.0</v>
      </c>
      <c r="F8" s="60"/>
      <c r="I8" s="24"/>
      <c r="J8" s="36"/>
      <c r="K8" s="65" t="str">
        <f>HYPERLINK("http://www.it-agency.ru/academy/?utm_medium=referral&amp;utm_source=docs.google.com&amp;utm_campaign=funnels_template","в Академии на сайте")</f>
        <v>в Академии на сайте</v>
      </c>
      <c r="L8" s="36"/>
      <c r="M8" s="36"/>
    </row>
    <row r="9">
      <c r="A9" s="67"/>
      <c r="B9" s="60"/>
      <c r="C9" s="60"/>
      <c r="D9" s="56" t="s">
        <v>36</v>
      </c>
      <c r="E9" s="70">
        <v>117.0</v>
      </c>
      <c r="F9" s="60"/>
      <c r="I9" s="24"/>
      <c r="J9" s="36"/>
      <c r="K9" s="36"/>
      <c r="L9" s="46"/>
      <c r="M9" s="46"/>
    </row>
    <row r="10">
      <c r="A10" s="72"/>
      <c r="B10" s="74"/>
      <c r="C10" s="74"/>
      <c r="D10" s="76" t="s">
        <v>44</v>
      </c>
      <c r="E10" s="80">
        <f>E8/E9</f>
        <v>26923.07692</v>
      </c>
      <c r="F10" s="88"/>
      <c r="I10" s="24"/>
      <c r="J10" s="36"/>
      <c r="K10" s="43" t="s">
        <v>50</v>
      </c>
      <c r="L10" s="36"/>
      <c r="M10" s="36"/>
    </row>
    <row r="11">
      <c r="A11" s="48"/>
      <c r="B11" s="50"/>
      <c r="C11" s="50"/>
      <c r="E11" s="89" t="s">
        <v>51</v>
      </c>
      <c r="I11" s="24"/>
      <c r="J11" s="36"/>
      <c r="K11" s="65" t="str">
        <f>HYPERLINK("http://www.it-agency.ru/academy/masterclass/?utm_medium=referral&amp;utm_source=docs.google.com&amp;utm_campaign=funnels_template","на стратсессии по маркетингу и продажам")</f>
        <v>на стратсессии по маркетингу и продажам</v>
      </c>
      <c r="L11" s="36"/>
      <c r="M11" s="36"/>
    </row>
    <row r="12">
      <c r="A12" s="94"/>
      <c r="B12" s="96"/>
      <c r="C12" s="96"/>
      <c r="D12" s="98" t="s">
        <v>58</v>
      </c>
      <c r="F12" s="98" t="s">
        <v>60</v>
      </c>
      <c r="I12" s="24"/>
      <c r="J12" s="36"/>
      <c r="K12" s="36"/>
      <c r="L12" s="36"/>
      <c r="M12" s="36"/>
    </row>
    <row r="13">
      <c r="A13" s="67"/>
      <c r="B13" s="60"/>
      <c r="C13" s="60"/>
      <c r="D13" s="103">
        <v>0.049</v>
      </c>
      <c r="F13" s="103">
        <v>0.011</v>
      </c>
      <c r="I13" s="79"/>
      <c r="J13" s="106"/>
      <c r="K13" s="106"/>
      <c r="L13" s="106"/>
      <c r="M13" s="106"/>
    </row>
    <row r="14">
      <c r="A14" s="108"/>
      <c r="B14" s="109"/>
      <c r="C14" s="109"/>
      <c r="D14" s="112">
        <f>E10*D13</f>
        <v>1319.230769</v>
      </c>
      <c r="F14" s="112">
        <f>E10*F13</f>
        <v>296.1538462</v>
      </c>
      <c r="I14" s="79"/>
      <c r="J14" s="3"/>
      <c r="K14" s="3"/>
      <c r="L14" s="3"/>
      <c r="M14" s="3"/>
    </row>
    <row r="15">
      <c r="A15" s="48"/>
      <c r="B15" s="50"/>
      <c r="C15" s="50"/>
      <c r="D15" s="56"/>
      <c r="E15" s="114" t="s">
        <v>67</v>
      </c>
      <c r="F15" s="60"/>
      <c r="I15" s="79"/>
      <c r="J15" s="3"/>
      <c r="K15" s="3"/>
      <c r="L15" s="3"/>
      <c r="M15" s="3"/>
    </row>
    <row r="16">
      <c r="A16" s="48"/>
      <c r="B16" s="50"/>
      <c r="C16" s="50"/>
      <c r="D16" s="116"/>
      <c r="E16" s="120">
        <f>E17/E10</f>
        <v>0.06</v>
      </c>
      <c r="F16" s="122"/>
      <c r="I16" s="79"/>
      <c r="J16" s="3"/>
      <c r="K16" s="3"/>
      <c r="L16" s="3"/>
      <c r="M16" s="3"/>
    </row>
    <row r="17">
      <c r="A17" s="123"/>
      <c r="B17" s="56"/>
      <c r="C17" s="56"/>
      <c r="D17" s="116" t="s">
        <v>73</v>
      </c>
      <c r="E17" s="126">
        <f>D14+F14</f>
        <v>1615.384615</v>
      </c>
      <c r="F17" s="127">
        <f>E8/E17</f>
        <v>1950</v>
      </c>
      <c r="I17" s="79"/>
      <c r="J17" s="3"/>
      <c r="K17" s="3"/>
      <c r="L17" s="3"/>
      <c r="M17" s="3"/>
    </row>
    <row r="18">
      <c r="A18" s="94"/>
      <c r="B18" s="96"/>
      <c r="C18" s="96"/>
      <c r="D18" s="56"/>
      <c r="E18" s="128" t="s">
        <v>22</v>
      </c>
      <c r="F18" s="129"/>
      <c r="I18" s="79"/>
      <c r="J18" s="3"/>
      <c r="K18" s="3"/>
      <c r="L18" s="3"/>
      <c r="M18" s="3"/>
    </row>
    <row r="19">
      <c r="A19" s="48"/>
      <c r="B19" s="50"/>
      <c r="C19" s="50"/>
      <c r="D19" s="116"/>
      <c r="E19" s="130">
        <v>0.6</v>
      </c>
      <c r="F19" s="132"/>
      <c r="I19" s="79"/>
      <c r="J19" s="3"/>
      <c r="K19" s="3"/>
      <c r="L19" s="3"/>
      <c r="M19" s="3"/>
    </row>
    <row r="20">
      <c r="A20" s="67"/>
      <c r="B20" s="60"/>
      <c r="C20" s="60"/>
      <c r="D20" s="56" t="s">
        <v>77</v>
      </c>
      <c r="E20" s="126">
        <f>E17*E19</f>
        <v>969.2307692</v>
      </c>
      <c r="F20" s="127">
        <f>E8/E20</f>
        <v>3250</v>
      </c>
      <c r="I20" s="79"/>
      <c r="J20" s="3"/>
      <c r="K20" s="3"/>
      <c r="L20" s="3"/>
      <c r="M20" s="3"/>
    </row>
    <row r="21">
      <c r="A21" s="94"/>
      <c r="B21" s="96"/>
      <c r="C21" s="96"/>
      <c r="D21" s="56"/>
      <c r="E21" s="128" t="s">
        <v>22</v>
      </c>
      <c r="F21" s="135"/>
      <c r="I21" s="79"/>
      <c r="J21" s="3"/>
      <c r="K21" s="3"/>
      <c r="L21" s="3"/>
      <c r="M21" s="3"/>
    </row>
    <row r="22">
      <c r="A22" s="67"/>
      <c r="B22" s="60"/>
      <c r="C22" s="60"/>
      <c r="D22" s="137"/>
      <c r="E22" s="130">
        <v>0.7</v>
      </c>
      <c r="F22" s="135"/>
      <c r="I22" s="79"/>
      <c r="J22" s="3"/>
      <c r="K22" s="3"/>
      <c r="L22" s="3"/>
      <c r="M22" s="3"/>
    </row>
    <row r="23">
      <c r="A23" s="48"/>
      <c r="B23" s="50"/>
      <c r="C23" s="50"/>
      <c r="D23" s="137" t="s">
        <v>81</v>
      </c>
      <c r="E23" s="126">
        <f>E20*E22</f>
        <v>678.4615385</v>
      </c>
      <c r="F23" s="127">
        <f>E8/E23</f>
        <v>4642.857143</v>
      </c>
      <c r="I23" s="79"/>
      <c r="J23" s="3"/>
      <c r="K23" s="3"/>
      <c r="L23" s="3"/>
      <c r="M23" s="3"/>
    </row>
    <row r="24">
      <c r="A24" s="48"/>
      <c r="B24" s="50"/>
      <c r="C24" s="50"/>
      <c r="D24" s="116" t="s">
        <v>84</v>
      </c>
      <c r="E24" s="140">
        <v>21800.0</v>
      </c>
      <c r="F24" s="50"/>
      <c r="I24" s="79"/>
      <c r="J24" s="3"/>
      <c r="K24" s="3"/>
      <c r="L24" s="3"/>
      <c r="M24" s="3"/>
    </row>
    <row r="25">
      <c r="A25" s="48"/>
      <c r="B25" s="50"/>
      <c r="C25" s="50"/>
      <c r="D25" s="116" t="s">
        <v>86</v>
      </c>
      <c r="E25" s="142">
        <f>E23*E24</f>
        <v>14790461.54</v>
      </c>
      <c r="F25" s="50"/>
      <c r="I25" s="79"/>
      <c r="J25" s="3"/>
      <c r="K25" s="3"/>
      <c r="L25" s="3"/>
      <c r="M25" s="3"/>
    </row>
    <row r="26">
      <c r="A26" s="48"/>
      <c r="B26" s="50"/>
      <c r="C26" s="50"/>
      <c r="D26" s="50"/>
      <c r="E26" s="128" t="s">
        <v>22</v>
      </c>
      <c r="F26" s="50"/>
      <c r="I26" s="79"/>
      <c r="J26" s="3"/>
      <c r="K26" s="3"/>
      <c r="L26" s="3"/>
      <c r="M26" s="3"/>
    </row>
    <row r="27">
      <c r="A27" s="48"/>
      <c r="B27" s="50"/>
      <c r="C27" s="50"/>
      <c r="D27" s="116"/>
      <c r="E27" s="130">
        <v>0.3</v>
      </c>
      <c r="F27" s="50"/>
      <c r="I27" s="79"/>
      <c r="J27" s="3"/>
      <c r="K27" s="3"/>
      <c r="L27" s="3"/>
      <c r="M27" s="3"/>
    </row>
    <row r="28">
      <c r="A28" s="48"/>
      <c r="B28" s="50"/>
      <c r="C28" s="50"/>
      <c r="D28" s="116" t="s">
        <v>87</v>
      </c>
      <c r="E28" s="145">
        <f>E25*E27</f>
        <v>4437138.462</v>
      </c>
      <c r="F28" s="127"/>
      <c r="I28" s="79"/>
      <c r="J28" s="3"/>
      <c r="K28" s="3"/>
      <c r="L28" s="3"/>
      <c r="M28" s="3"/>
    </row>
    <row r="29">
      <c r="A29" s="48"/>
      <c r="B29" s="50"/>
      <c r="C29" s="50"/>
      <c r="D29" s="116" t="s">
        <v>89</v>
      </c>
      <c r="E29" s="142">
        <f>E28-E8</f>
        <v>1287138.462</v>
      </c>
      <c r="F29" s="50"/>
      <c r="I29" s="79"/>
      <c r="J29" s="3"/>
      <c r="K29" s="3"/>
      <c r="L29" s="3"/>
      <c r="M29" s="3"/>
    </row>
    <row r="30">
      <c r="A30" s="48"/>
      <c r="B30" s="50"/>
      <c r="C30" s="50"/>
      <c r="D30" s="116" t="s">
        <v>90</v>
      </c>
      <c r="E30" s="148">
        <f>E29/E8</f>
        <v>0.4086153846</v>
      </c>
      <c r="I30" s="79"/>
      <c r="J30" s="3"/>
      <c r="K30" s="3"/>
      <c r="L30" s="3"/>
      <c r="M30" s="3"/>
    </row>
    <row r="31">
      <c r="A31" s="67"/>
      <c r="B31" s="60"/>
      <c r="C31" s="60"/>
      <c r="F31" s="50"/>
      <c r="I31" s="79"/>
      <c r="J31" s="3"/>
      <c r="K31" s="3"/>
      <c r="L31" s="3"/>
      <c r="M31" s="3"/>
    </row>
  </sheetData>
  <mergeCells count="2">
    <mergeCell ref="G1:H1"/>
    <mergeCell ref="L1:M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3.0"/>
    <col customWidth="1" min="2" max="2" width="31.57"/>
    <col customWidth="1" min="3" max="3" width="3.0"/>
    <col customWidth="1" min="4" max="4" width="11.57"/>
    <col customWidth="1" min="5" max="5" width="14.43"/>
    <col customWidth="1" min="6" max="8" width="17.29"/>
    <col customWidth="1" min="9" max="9" width="11.57"/>
    <col customWidth="1" min="10" max="10" width="8.71"/>
    <col customWidth="1" min="11" max="11" width="11.57"/>
    <col customWidth="1" min="12" max="12" width="14.43"/>
    <col customWidth="1" min="13" max="15" width="17.29"/>
    <col customWidth="1" min="16" max="16" width="11.57"/>
    <col customWidth="1" min="17" max="17" width="8.71"/>
    <col customWidth="1" min="18" max="18" width="11.57"/>
    <col customWidth="1" min="19" max="19" width="14.43"/>
    <col customWidth="1" min="20" max="22" width="17.29"/>
    <col customWidth="1" min="23" max="23" width="11.57"/>
    <col customWidth="1" min="24" max="24" width="8.71"/>
    <col customWidth="1" min="25" max="25" width="11.57"/>
    <col customWidth="1" min="26" max="26" width="14.43"/>
    <col customWidth="1" min="27" max="29" width="17.29"/>
    <col customWidth="1" min="30" max="30" width="11.57"/>
    <col customWidth="1" min="31" max="31" width="8.71"/>
    <col customWidth="1" min="32" max="32" width="11.57"/>
    <col customWidth="1" min="33" max="33" width="14.43"/>
    <col customWidth="1" min="34" max="36" width="17.29"/>
    <col customWidth="1" min="37" max="37" width="11.57"/>
    <col customWidth="1" min="38" max="38" width="8.71"/>
    <col customWidth="1" min="39" max="39" width="11.57"/>
    <col customWidth="1" min="40" max="40" width="14.43"/>
    <col customWidth="1" min="41" max="43" width="17.29"/>
    <col customWidth="1" min="44" max="44" width="11.57"/>
    <col customWidth="1" min="45" max="45" width="3.0"/>
  </cols>
  <sheetData>
    <row r="1">
      <c r="A1" s="3"/>
      <c r="B1" s="5"/>
      <c r="C1" s="3"/>
      <c r="D1" s="4"/>
      <c r="E1" s="4"/>
      <c r="F1" s="4"/>
      <c r="G1" s="4"/>
      <c r="H1" s="4"/>
      <c r="I1" s="4"/>
      <c r="J1" s="10"/>
      <c r="K1" s="4"/>
      <c r="L1" s="4"/>
      <c r="M1" s="4"/>
      <c r="N1" s="4"/>
      <c r="O1" s="4"/>
      <c r="P1" s="4"/>
      <c r="Q1" s="10"/>
      <c r="R1" s="4"/>
      <c r="S1" s="4"/>
      <c r="T1" s="4"/>
      <c r="U1" s="4"/>
      <c r="V1" s="4"/>
      <c r="W1" s="4"/>
      <c r="X1" s="3"/>
      <c r="Y1" s="4"/>
      <c r="Z1" s="4"/>
      <c r="AA1" s="4"/>
      <c r="AB1" s="4"/>
      <c r="AC1" s="4"/>
      <c r="AD1" s="4"/>
      <c r="AE1" s="3"/>
      <c r="AF1" s="4"/>
      <c r="AG1" s="4"/>
      <c r="AH1" s="4"/>
      <c r="AI1" s="4"/>
      <c r="AJ1" s="4"/>
      <c r="AK1" s="4"/>
      <c r="AL1" s="3"/>
      <c r="AM1" s="4"/>
      <c r="AN1" s="4"/>
      <c r="AO1" s="4"/>
      <c r="AP1" s="4"/>
      <c r="AQ1" s="4"/>
      <c r="AR1" s="4"/>
      <c r="AS1" s="3"/>
    </row>
    <row r="2">
      <c r="A2" s="3"/>
      <c r="B2" s="11"/>
      <c r="C2" s="3"/>
      <c r="D2" s="12"/>
      <c r="E2" s="16"/>
      <c r="F2" s="16"/>
      <c r="G2" s="16"/>
      <c r="H2" s="16"/>
      <c r="I2" s="16"/>
      <c r="J2" s="18"/>
      <c r="K2" s="16"/>
      <c r="L2" s="16"/>
      <c r="M2" s="16"/>
      <c r="N2" s="16"/>
      <c r="O2" s="16"/>
      <c r="P2" s="20"/>
      <c r="Q2" s="22"/>
      <c r="R2" s="16"/>
      <c r="S2" s="16"/>
      <c r="T2" s="16"/>
      <c r="U2" s="16"/>
      <c r="V2" s="16"/>
      <c r="W2" s="16"/>
      <c r="X2" s="24"/>
      <c r="Y2" s="16"/>
      <c r="Z2" s="16"/>
      <c r="AA2" s="16"/>
      <c r="AB2" s="16"/>
      <c r="AC2" s="16"/>
      <c r="AD2" s="16"/>
      <c r="AE2" s="24"/>
      <c r="AF2" s="16"/>
      <c r="AG2" s="16"/>
      <c r="AH2" s="16"/>
      <c r="AI2" s="16"/>
      <c r="AJ2" s="16"/>
      <c r="AK2" s="16"/>
      <c r="AL2" s="24"/>
      <c r="AM2" s="16"/>
      <c r="AN2" s="16"/>
      <c r="AO2" s="16"/>
      <c r="AP2" s="16"/>
      <c r="AQ2" s="16"/>
      <c r="AR2" s="20"/>
      <c r="AS2" s="3"/>
    </row>
    <row r="3">
      <c r="A3" s="27"/>
      <c r="B3" s="30" t="str">
        <f>HYPERLINK("http://www.it-agency.ru/?utm_medium=referral&amp;utm_source=docs.google.com&amp;utm_campaign=funnels_template","")</f>
        <v/>
      </c>
      <c r="C3" s="27"/>
      <c r="D3" s="33"/>
      <c r="E3" s="35" t="s">
        <v>15</v>
      </c>
      <c r="F3" s="37"/>
      <c r="G3" s="37"/>
      <c r="H3" s="12"/>
      <c r="I3" s="39"/>
      <c r="J3" s="41" t="s">
        <v>18</v>
      </c>
      <c r="K3" s="39"/>
      <c r="L3" s="35" t="s">
        <v>19</v>
      </c>
      <c r="M3" s="37"/>
      <c r="N3" s="37"/>
      <c r="O3" s="12"/>
      <c r="P3" s="35"/>
      <c r="Q3" s="44" t="s">
        <v>18</v>
      </c>
      <c r="R3" s="39"/>
      <c r="S3" s="35" t="s">
        <v>20</v>
      </c>
      <c r="T3" s="37"/>
      <c r="U3" s="37"/>
      <c r="V3" s="12"/>
      <c r="W3" s="39"/>
      <c r="X3" s="41" t="s">
        <v>18</v>
      </c>
      <c r="Y3" s="39"/>
      <c r="Z3" s="35" t="s">
        <v>21</v>
      </c>
      <c r="AA3" s="37"/>
      <c r="AB3" s="37"/>
      <c r="AC3" s="12"/>
      <c r="AD3" s="39"/>
      <c r="AE3" s="41" t="s">
        <v>18</v>
      </c>
      <c r="AF3" s="39"/>
      <c r="AG3" s="35" t="s">
        <v>23</v>
      </c>
      <c r="AH3" s="37"/>
      <c r="AI3" s="37"/>
      <c r="AJ3" s="12"/>
      <c r="AK3" s="39"/>
      <c r="AL3" s="41" t="s">
        <v>18</v>
      </c>
      <c r="AM3" s="39"/>
      <c r="AN3" s="35" t="s">
        <v>25</v>
      </c>
      <c r="AO3" s="37"/>
      <c r="AP3" s="37"/>
      <c r="AQ3" s="12"/>
      <c r="AR3" s="35"/>
      <c r="AS3" s="49"/>
    </row>
    <row r="4" ht="15.0" customHeight="1">
      <c r="A4" s="3"/>
      <c r="B4" s="5"/>
      <c r="C4" s="3"/>
      <c r="D4" s="12"/>
      <c r="E4" s="16"/>
      <c r="F4" s="16"/>
      <c r="G4" s="16"/>
      <c r="H4" s="16"/>
      <c r="I4" s="16"/>
      <c r="J4" s="18"/>
      <c r="K4" s="16"/>
      <c r="L4" s="16"/>
      <c r="M4" s="16"/>
      <c r="N4" s="16"/>
      <c r="O4" s="16"/>
      <c r="P4" s="20"/>
      <c r="Q4" s="22"/>
      <c r="R4" s="16"/>
      <c r="S4" s="16"/>
      <c r="T4" s="16"/>
      <c r="U4" s="16"/>
      <c r="V4" s="16"/>
      <c r="W4" s="16"/>
      <c r="X4" s="24"/>
      <c r="Y4" s="16"/>
      <c r="Z4" s="16"/>
      <c r="AA4" s="16"/>
      <c r="AB4" s="16"/>
      <c r="AC4" s="16"/>
      <c r="AD4" s="16"/>
      <c r="AE4" s="24"/>
      <c r="AF4" s="16"/>
      <c r="AG4" s="16"/>
      <c r="AH4" s="16"/>
      <c r="AI4" s="16"/>
      <c r="AJ4" s="16"/>
      <c r="AK4" s="16"/>
      <c r="AL4" s="24"/>
      <c r="AM4" s="16"/>
      <c r="AN4" s="16"/>
      <c r="AO4" s="16"/>
      <c r="AP4" s="16"/>
      <c r="AQ4" s="16"/>
      <c r="AR4" s="20"/>
      <c r="AS4" s="3"/>
    </row>
    <row r="5" ht="15.0" customHeight="1">
      <c r="A5" s="51"/>
      <c r="B5" s="53" t="s">
        <v>27</v>
      </c>
      <c r="C5" s="55"/>
      <c r="D5" s="57"/>
      <c r="E5" s="59" t="s">
        <v>29</v>
      </c>
      <c r="F5" s="37"/>
      <c r="G5" s="37"/>
      <c r="H5" s="12"/>
      <c r="I5" s="61"/>
      <c r="J5" s="62"/>
      <c r="K5" s="61"/>
      <c r="L5" s="59" t="s">
        <v>30</v>
      </c>
      <c r="M5" s="37"/>
      <c r="N5" s="37"/>
      <c r="O5" s="12"/>
      <c r="P5" s="59"/>
      <c r="Q5" s="64"/>
      <c r="R5" s="61"/>
      <c r="S5" s="59" t="s">
        <v>33</v>
      </c>
      <c r="T5" s="37"/>
      <c r="U5" s="37"/>
      <c r="V5" s="12"/>
      <c r="W5" s="61"/>
      <c r="X5" s="66"/>
      <c r="Y5" s="61"/>
      <c r="Z5" s="59" t="s">
        <v>34</v>
      </c>
      <c r="AA5" s="37"/>
      <c r="AB5" s="37"/>
      <c r="AC5" s="12"/>
      <c r="AD5" s="61"/>
      <c r="AE5" s="66"/>
      <c r="AF5" s="61"/>
      <c r="AG5" s="59" t="s">
        <v>35</v>
      </c>
      <c r="AH5" s="37"/>
      <c r="AI5" s="37"/>
      <c r="AJ5" s="12"/>
      <c r="AK5" s="61"/>
      <c r="AL5" s="66"/>
      <c r="AM5" s="61"/>
      <c r="AN5" s="59" t="s">
        <v>37</v>
      </c>
      <c r="AO5" s="37"/>
      <c r="AP5" s="37"/>
      <c r="AQ5" s="12"/>
      <c r="AR5" s="59"/>
      <c r="AS5" s="69"/>
    </row>
    <row r="6" ht="15.0" customHeight="1">
      <c r="A6" s="3"/>
      <c r="B6" s="78" t="s">
        <v>41</v>
      </c>
      <c r="C6" s="79"/>
      <c r="D6" s="12"/>
      <c r="E6" s="16"/>
      <c r="F6" s="16"/>
      <c r="G6" s="16"/>
      <c r="H6" s="16"/>
      <c r="I6" s="16"/>
      <c r="J6" s="18"/>
      <c r="K6" s="16"/>
      <c r="L6" s="16"/>
      <c r="M6" s="16"/>
      <c r="N6" s="16"/>
      <c r="O6" s="16"/>
      <c r="P6" s="20"/>
      <c r="Q6" s="22"/>
      <c r="R6" s="16"/>
      <c r="S6" s="16"/>
      <c r="T6" s="16"/>
      <c r="U6" s="16"/>
      <c r="V6" s="16"/>
      <c r="W6" s="16"/>
      <c r="X6" s="24"/>
      <c r="Y6" s="16"/>
      <c r="Z6" s="16"/>
      <c r="AA6" s="16"/>
      <c r="AB6" s="16"/>
      <c r="AC6" s="16"/>
      <c r="AD6" s="16"/>
      <c r="AE6" s="24"/>
      <c r="AF6" s="16"/>
      <c r="AG6" s="16"/>
      <c r="AH6" s="16"/>
      <c r="AI6" s="16"/>
      <c r="AJ6" s="16"/>
      <c r="AK6" s="16"/>
      <c r="AL6" s="24"/>
      <c r="AM6" s="16"/>
      <c r="AN6" s="16"/>
      <c r="AO6" s="16"/>
      <c r="AP6" s="16"/>
      <c r="AQ6" s="16"/>
      <c r="AR6" s="20"/>
      <c r="AS6" s="3"/>
    </row>
    <row r="7">
      <c r="A7" s="3"/>
      <c r="B7" s="78" t="s">
        <v>46</v>
      </c>
      <c r="C7" s="81"/>
      <c r="D7" s="83"/>
      <c r="E7" s="85"/>
      <c r="F7" s="87" t="s">
        <v>26</v>
      </c>
      <c r="G7" s="90">
        <v>3150000.0</v>
      </c>
      <c r="H7" s="16"/>
      <c r="I7" s="91"/>
      <c r="J7" s="18"/>
      <c r="K7" s="85"/>
      <c r="L7" s="85"/>
      <c r="M7" s="87" t="s">
        <v>26</v>
      </c>
      <c r="N7" s="90">
        <v>3150000.0</v>
      </c>
      <c r="O7" s="16"/>
      <c r="P7" s="93"/>
      <c r="Q7" s="22"/>
      <c r="R7" s="85"/>
      <c r="S7" s="85"/>
      <c r="T7" s="87" t="s">
        <v>26</v>
      </c>
      <c r="U7" s="90">
        <v>3150000.0</v>
      </c>
      <c r="V7" s="16"/>
      <c r="W7" s="91"/>
      <c r="X7" s="95"/>
      <c r="Y7" s="85"/>
      <c r="Z7" s="85"/>
      <c r="AA7" s="87" t="s">
        <v>26</v>
      </c>
      <c r="AB7" s="90">
        <v>3150000.0</v>
      </c>
      <c r="AC7" s="91"/>
      <c r="AD7" s="91"/>
      <c r="AE7" s="95"/>
      <c r="AF7" s="85"/>
      <c r="AG7" s="85"/>
      <c r="AH7" s="87" t="s">
        <v>26</v>
      </c>
      <c r="AI7" s="90">
        <v>3150000.0</v>
      </c>
      <c r="AJ7" s="91"/>
      <c r="AK7" s="91"/>
      <c r="AL7" s="95"/>
      <c r="AM7" s="85"/>
      <c r="AN7" s="85"/>
      <c r="AO7" s="87" t="s">
        <v>26</v>
      </c>
      <c r="AP7" s="90">
        <v>150000.0</v>
      </c>
      <c r="AQ7" s="91"/>
      <c r="AR7" s="93"/>
      <c r="AS7" s="97"/>
    </row>
    <row r="8" ht="15.0" customHeight="1">
      <c r="A8" s="3"/>
      <c r="B8" s="99" t="s">
        <v>59</v>
      </c>
      <c r="C8" s="100"/>
      <c r="D8" s="102"/>
      <c r="E8" s="91"/>
      <c r="F8" s="87" t="s">
        <v>36</v>
      </c>
      <c r="G8" s="105">
        <f>G7/G9</f>
        <v>117.0003343</v>
      </c>
      <c r="H8" s="16"/>
      <c r="I8" s="91"/>
      <c r="J8" s="18"/>
      <c r="K8" s="91"/>
      <c r="L8" s="91"/>
      <c r="M8" s="87" t="s">
        <v>36</v>
      </c>
      <c r="N8" s="107">
        <v>117.0</v>
      </c>
      <c r="O8" s="16"/>
      <c r="P8" s="93"/>
      <c r="Q8" s="22"/>
      <c r="R8" s="91"/>
      <c r="S8" s="91"/>
      <c r="T8" s="87" t="s">
        <v>36</v>
      </c>
      <c r="U8" s="107">
        <v>117.0</v>
      </c>
      <c r="V8" s="16"/>
      <c r="W8" s="91"/>
      <c r="X8" s="95"/>
      <c r="Y8" s="91"/>
      <c r="Z8" s="91"/>
      <c r="AA8" s="87" t="s">
        <v>36</v>
      </c>
      <c r="AB8" s="107">
        <v>117.0</v>
      </c>
      <c r="AC8" s="91"/>
      <c r="AD8" s="91"/>
      <c r="AE8" s="95"/>
      <c r="AF8" s="91"/>
      <c r="AG8" s="91"/>
      <c r="AH8" s="87" t="s">
        <v>36</v>
      </c>
      <c r="AI8" s="107">
        <v>117.0</v>
      </c>
      <c r="AJ8" s="91"/>
      <c r="AK8" s="91"/>
      <c r="AL8" s="95"/>
      <c r="AM8" s="91"/>
      <c r="AN8" s="91"/>
      <c r="AO8" s="87" t="s">
        <v>36</v>
      </c>
      <c r="AP8" s="107">
        <v>36.0</v>
      </c>
      <c r="AQ8" s="91"/>
      <c r="AR8" s="93"/>
      <c r="AS8" s="97"/>
    </row>
    <row r="9">
      <c r="A9" s="38"/>
      <c r="B9" s="78" t="s">
        <v>65</v>
      </c>
      <c r="C9" s="111"/>
      <c r="D9" s="113"/>
      <c r="E9" s="115"/>
      <c r="F9" s="117" t="s">
        <v>68</v>
      </c>
      <c r="G9" s="119">
        <v>26923.0</v>
      </c>
      <c r="H9" s="16"/>
      <c r="I9" s="121"/>
      <c r="J9" s="18"/>
      <c r="K9" s="115"/>
      <c r="L9" s="115"/>
      <c r="M9" s="117" t="s">
        <v>68</v>
      </c>
      <c r="N9" s="124">
        <f>N7/N8</f>
        <v>26923.07692</v>
      </c>
      <c r="O9" s="16"/>
      <c r="P9" s="125"/>
      <c r="Q9" s="22"/>
      <c r="R9" s="115"/>
      <c r="S9" s="115"/>
      <c r="T9" s="117" t="s">
        <v>68</v>
      </c>
      <c r="U9" s="124">
        <f>U7/U8</f>
        <v>26923.07692</v>
      </c>
      <c r="V9" s="16"/>
      <c r="W9" s="121"/>
      <c r="X9" s="95"/>
      <c r="Y9" s="115"/>
      <c r="Z9" s="115"/>
      <c r="AA9" s="117" t="s">
        <v>44</v>
      </c>
      <c r="AB9" s="124">
        <f>AB7/AB8</f>
        <v>26923.07692</v>
      </c>
      <c r="AC9" s="121"/>
      <c r="AD9" s="121"/>
      <c r="AE9" s="95"/>
      <c r="AF9" s="115"/>
      <c r="AG9" s="115"/>
      <c r="AH9" s="117" t="s">
        <v>44</v>
      </c>
      <c r="AI9" s="124">
        <f>AI7/AI8</f>
        <v>26923.07692</v>
      </c>
      <c r="AJ9" s="121"/>
      <c r="AK9" s="121"/>
      <c r="AL9" s="95"/>
      <c r="AM9" s="115"/>
      <c r="AN9" s="115"/>
      <c r="AO9" s="117" t="s">
        <v>44</v>
      </c>
      <c r="AP9" s="124">
        <f>AP7/AP8</f>
        <v>4166.666667</v>
      </c>
      <c r="AQ9" s="121"/>
      <c r="AR9" s="125"/>
      <c r="AS9" s="131"/>
    </row>
    <row r="10">
      <c r="A10" s="3"/>
      <c r="B10" s="5"/>
      <c r="C10" s="81"/>
      <c r="D10" s="83"/>
      <c r="E10" s="85"/>
      <c r="F10" s="87"/>
      <c r="G10" s="133" t="s">
        <v>22</v>
      </c>
      <c r="H10" s="16"/>
      <c r="I10" s="91"/>
      <c r="J10" s="18"/>
      <c r="K10" s="85"/>
      <c r="L10" s="85"/>
      <c r="M10" s="87"/>
      <c r="N10" s="133" t="s">
        <v>22</v>
      </c>
      <c r="O10" s="16"/>
      <c r="P10" s="93"/>
      <c r="Q10" s="22"/>
      <c r="R10" s="85"/>
      <c r="S10" s="85"/>
      <c r="T10" s="87"/>
      <c r="U10" s="133" t="s">
        <v>22</v>
      </c>
      <c r="V10" s="16"/>
      <c r="W10" s="91"/>
      <c r="X10" s="95"/>
      <c r="Y10" s="85"/>
      <c r="Z10" s="85"/>
      <c r="AA10" s="87"/>
      <c r="AB10" s="133" t="s">
        <v>22</v>
      </c>
      <c r="AC10" s="91"/>
      <c r="AD10" s="91"/>
      <c r="AE10" s="95"/>
      <c r="AF10" s="85"/>
      <c r="AG10" s="85"/>
      <c r="AH10" s="16"/>
      <c r="AI10" s="114" t="s">
        <v>78</v>
      </c>
      <c r="AJ10" s="16"/>
      <c r="AK10" s="16"/>
      <c r="AL10" s="95"/>
      <c r="AM10" s="85"/>
      <c r="AN10" s="85"/>
      <c r="AO10" s="87"/>
      <c r="AP10" s="133" t="s">
        <v>22</v>
      </c>
      <c r="AQ10" s="91"/>
      <c r="AR10" s="93"/>
      <c r="AS10" s="97"/>
    </row>
    <row r="11">
      <c r="A11" s="3"/>
      <c r="B11" s="78"/>
      <c r="C11" s="136"/>
      <c r="D11" s="138"/>
      <c r="E11" s="139"/>
      <c r="F11" s="141" t="s">
        <v>85</v>
      </c>
      <c r="G11" s="144">
        <f>G12/G9</f>
        <v>0.05998588567</v>
      </c>
      <c r="H11" s="16"/>
      <c r="I11" s="146"/>
      <c r="J11" s="18"/>
      <c r="K11" s="139"/>
      <c r="L11" s="139"/>
      <c r="M11" s="141" t="s">
        <v>85</v>
      </c>
      <c r="N11" s="147">
        <v>0.06</v>
      </c>
      <c r="O11" s="16"/>
      <c r="P11" s="149"/>
      <c r="Q11" s="22"/>
      <c r="R11" s="139"/>
      <c r="S11" s="139"/>
      <c r="T11" s="141" t="s">
        <v>85</v>
      </c>
      <c r="U11" s="147">
        <v>0.06</v>
      </c>
      <c r="V11" s="16"/>
      <c r="W11" s="146"/>
      <c r="X11" s="95"/>
      <c r="Y11" s="139"/>
      <c r="Z11" s="139"/>
      <c r="AA11" s="141"/>
      <c r="AB11" s="147">
        <v>0.06</v>
      </c>
      <c r="AC11" s="146"/>
      <c r="AD11" s="146"/>
      <c r="AE11" s="95"/>
      <c r="AF11" s="139"/>
      <c r="AG11" s="139"/>
      <c r="AH11" s="150" t="s">
        <v>58</v>
      </c>
      <c r="AI11" s="16"/>
      <c r="AJ11" s="150" t="s">
        <v>60</v>
      </c>
      <c r="AK11" s="150"/>
      <c r="AL11" s="95"/>
      <c r="AM11" s="139"/>
      <c r="AN11" s="139"/>
      <c r="AO11" s="141"/>
      <c r="AP11" s="147">
        <v>0.05</v>
      </c>
      <c r="AQ11" s="146"/>
      <c r="AR11" s="149"/>
      <c r="AS11" s="151"/>
    </row>
    <row r="12">
      <c r="A12" s="4"/>
      <c r="B12" s="152"/>
      <c r="C12" s="100"/>
      <c r="D12" s="102"/>
      <c r="E12" s="91"/>
      <c r="F12" s="141" t="s">
        <v>91</v>
      </c>
      <c r="G12" s="119">
        <v>1615.0</v>
      </c>
      <c r="H12" s="16"/>
      <c r="I12" s="153"/>
      <c r="J12" s="18"/>
      <c r="K12" s="91"/>
      <c r="L12" s="91"/>
      <c r="M12" s="141" t="s">
        <v>91</v>
      </c>
      <c r="N12" s="154">
        <f>N9*N11</f>
        <v>1615.384615</v>
      </c>
      <c r="O12" s="16"/>
      <c r="P12" s="155"/>
      <c r="Q12" s="22"/>
      <c r="R12" s="91"/>
      <c r="S12" s="91"/>
      <c r="T12" s="141" t="s">
        <v>91</v>
      </c>
      <c r="U12" s="154">
        <f>U9*U11</f>
        <v>1615.384615</v>
      </c>
      <c r="V12" s="16"/>
      <c r="W12" s="153"/>
      <c r="X12" s="95"/>
      <c r="Y12" s="91"/>
      <c r="Z12" s="91"/>
      <c r="AA12" s="141" t="s">
        <v>73</v>
      </c>
      <c r="AB12" s="154">
        <f>AB9*AB11</f>
        <v>1615.384615</v>
      </c>
      <c r="AC12" s="156">
        <f>AB7/AB12</f>
        <v>1950</v>
      </c>
      <c r="AD12" s="156"/>
      <c r="AE12" s="95"/>
      <c r="AF12" s="91"/>
      <c r="AG12" s="91"/>
      <c r="AH12" s="147">
        <v>0.049</v>
      </c>
      <c r="AI12" s="16"/>
      <c r="AJ12" s="147">
        <v>0.011</v>
      </c>
      <c r="AK12" s="157"/>
      <c r="AL12" s="95"/>
      <c r="AM12" s="91"/>
      <c r="AN12" s="158"/>
      <c r="AO12" s="159" t="s">
        <v>73</v>
      </c>
      <c r="AP12" s="160">
        <f>AP9*AP11</f>
        <v>208.3333333</v>
      </c>
      <c r="AQ12" s="161">
        <f>AP7/AP12</f>
        <v>720</v>
      </c>
      <c r="AR12" s="162"/>
      <c r="AS12" s="163"/>
    </row>
    <row r="13">
      <c r="A13" s="36"/>
      <c r="B13" s="164"/>
      <c r="C13" s="81"/>
      <c r="D13" s="83"/>
      <c r="E13" s="85"/>
      <c r="F13" s="165" t="s">
        <v>95</v>
      </c>
      <c r="G13" s="166">
        <f>G7/G12</f>
        <v>1950.464396</v>
      </c>
      <c r="H13" s="16"/>
      <c r="I13" s="167"/>
      <c r="J13" s="18"/>
      <c r="K13" s="85"/>
      <c r="L13" s="85"/>
      <c r="M13" s="165" t="s">
        <v>95</v>
      </c>
      <c r="N13" s="166">
        <f>N7/N12</f>
        <v>1950</v>
      </c>
      <c r="O13" s="16"/>
      <c r="P13" s="168"/>
      <c r="Q13" s="22"/>
      <c r="R13" s="85"/>
      <c r="S13" s="85"/>
      <c r="T13" s="165" t="s">
        <v>95</v>
      </c>
      <c r="U13" s="166">
        <f>U7/U12</f>
        <v>1950</v>
      </c>
      <c r="V13" s="16"/>
      <c r="W13" s="167"/>
      <c r="X13" s="95"/>
      <c r="Y13" s="85"/>
      <c r="Z13" s="85"/>
      <c r="AA13" s="87"/>
      <c r="AB13" s="133" t="s">
        <v>22</v>
      </c>
      <c r="AC13" s="169"/>
      <c r="AD13" s="169"/>
      <c r="AE13" s="95"/>
      <c r="AF13" s="170"/>
      <c r="AG13" s="170"/>
      <c r="AH13" s="171">
        <f>AI9*AH12</f>
        <v>1319.230769</v>
      </c>
      <c r="AI13" s="16"/>
      <c r="AJ13" s="171">
        <f>AI9*AJ12</f>
        <v>296.1538462</v>
      </c>
      <c r="AK13" s="171"/>
      <c r="AL13" s="95"/>
      <c r="AM13" s="172"/>
      <c r="AN13" s="173" t="s">
        <v>96</v>
      </c>
      <c r="AO13" s="174"/>
      <c r="AP13" s="175" t="s">
        <v>22</v>
      </c>
      <c r="AQ13" s="176"/>
      <c r="AR13" s="177"/>
      <c r="AS13" s="178"/>
    </row>
    <row r="14" ht="9.75" customHeight="1">
      <c r="A14" s="36"/>
      <c r="B14" s="179" t="s">
        <v>97</v>
      </c>
      <c r="C14" s="81"/>
      <c r="D14" s="83"/>
      <c r="E14" s="85"/>
      <c r="F14" s="180"/>
      <c r="G14" s="133" t="s">
        <v>22</v>
      </c>
      <c r="H14" s="16"/>
      <c r="I14" s="91"/>
      <c r="J14" s="18"/>
      <c r="K14" s="85"/>
      <c r="L14" s="85"/>
      <c r="M14" s="180"/>
      <c r="N14" s="133" t="s">
        <v>22</v>
      </c>
      <c r="O14" s="16"/>
      <c r="P14" s="93"/>
      <c r="Q14" s="22"/>
      <c r="R14" s="85"/>
      <c r="S14" s="85"/>
      <c r="T14" s="180"/>
      <c r="U14" s="133" t="s">
        <v>22</v>
      </c>
      <c r="V14" s="16"/>
      <c r="W14" s="91"/>
      <c r="X14" s="95"/>
      <c r="Y14" s="85"/>
      <c r="Z14" s="85"/>
      <c r="AA14" s="141"/>
      <c r="AB14" s="181">
        <v>0.6</v>
      </c>
      <c r="AC14" s="182"/>
      <c r="AD14" s="182"/>
      <c r="AE14" s="95"/>
      <c r="AF14" s="85"/>
      <c r="AG14" s="85"/>
      <c r="AH14" s="87"/>
      <c r="AI14" s="114" t="s">
        <v>98</v>
      </c>
      <c r="AJ14" s="91"/>
      <c r="AK14" s="91"/>
      <c r="AL14" s="95"/>
      <c r="AM14" s="183"/>
      <c r="AN14" s="184"/>
      <c r="AO14" s="141"/>
      <c r="AP14" s="181">
        <v>0.6</v>
      </c>
      <c r="AQ14" s="185"/>
      <c r="AR14" s="186"/>
      <c r="AS14" s="187"/>
    </row>
    <row r="15" ht="11.25" customHeight="1">
      <c r="A15" s="188"/>
      <c r="B15" s="179" t="s">
        <v>99</v>
      </c>
      <c r="C15" s="81"/>
      <c r="D15" s="83"/>
      <c r="E15" s="85"/>
      <c r="F15" s="141" t="s">
        <v>100</v>
      </c>
      <c r="G15" s="189">
        <f>G16/G12</f>
        <v>0.6</v>
      </c>
      <c r="H15" s="16"/>
      <c r="I15" s="182"/>
      <c r="J15" s="18"/>
      <c r="K15" s="85"/>
      <c r="L15" s="85"/>
      <c r="M15" s="141" t="s">
        <v>100</v>
      </c>
      <c r="N15" s="181">
        <v>0.6</v>
      </c>
      <c r="O15" s="16"/>
      <c r="P15" s="191"/>
      <c r="Q15" s="22"/>
      <c r="R15" s="85"/>
      <c r="S15" s="85"/>
      <c r="T15" s="141" t="s">
        <v>100</v>
      </c>
      <c r="U15" s="181">
        <v>0.6</v>
      </c>
      <c r="V15" s="16"/>
      <c r="W15" s="182"/>
      <c r="X15" s="95"/>
      <c r="Y15" s="85"/>
      <c r="Z15" s="85"/>
      <c r="AA15" s="87" t="s">
        <v>77</v>
      </c>
      <c r="AB15" s="154">
        <f>AB12*AB14</f>
        <v>969.2307692</v>
      </c>
      <c r="AC15" s="156">
        <f>AB7/AB15</f>
        <v>3250</v>
      </c>
      <c r="AD15" s="156"/>
      <c r="AE15" s="95"/>
      <c r="AF15" s="85"/>
      <c r="AG15" s="85"/>
      <c r="AH15" s="141"/>
      <c r="AI15" s="144">
        <f>AI16/AI9</f>
        <v>0.06</v>
      </c>
      <c r="AJ15" s="146"/>
      <c r="AK15" s="146"/>
      <c r="AL15" s="95"/>
      <c r="AM15" s="183"/>
      <c r="AN15" s="184"/>
      <c r="AO15" s="87" t="s">
        <v>77</v>
      </c>
      <c r="AP15" s="154">
        <f>AP12*AP14</f>
        <v>125</v>
      </c>
      <c r="AQ15" s="195">
        <f>AP7/AP15</f>
        <v>1200</v>
      </c>
      <c r="AR15" s="197"/>
      <c r="AS15" s="163"/>
    </row>
    <row r="16" ht="6.75" customHeight="1">
      <c r="A16" s="200"/>
      <c r="B16" s="202" t="s">
        <v>102</v>
      </c>
      <c r="C16" s="204"/>
      <c r="D16" s="206"/>
      <c r="E16" s="87"/>
      <c r="F16" s="87" t="s">
        <v>104</v>
      </c>
      <c r="G16" s="119">
        <v>969.0</v>
      </c>
      <c r="H16" s="16"/>
      <c r="I16" s="85"/>
      <c r="J16" s="18"/>
      <c r="K16" s="87"/>
      <c r="L16" s="87"/>
      <c r="M16" s="87" t="s">
        <v>104</v>
      </c>
      <c r="N16" s="154">
        <f>N12*N15</f>
        <v>969.2307692</v>
      </c>
      <c r="O16" s="16"/>
      <c r="P16" s="183"/>
      <c r="Q16" s="22"/>
      <c r="R16" s="87"/>
      <c r="S16" s="87"/>
      <c r="T16" s="87" t="s">
        <v>104</v>
      </c>
      <c r="U16" s="154">
        <f>U12*U15</f>
        <v>969.2307692</v>
      </c>
      <c r="V16" s="16"/>
      <c r="W16" s="85"/>
      <c r="X16" s="95"/>
      <c r="Y16" s="87"/>
      <c r="Z16" s="87"/>
      <c r="AA16" s="87"/>
      <c r="AB16" s="133" t="s">
        <v>22</v>
      </c>
      <c r="AC16" s="208"/>
      <c r="AD16" s="208"/>
      <c r="AE16" s="95"/>
      <c r="AF16" s="87"/>
      <c r="AG16" s="87"/>
      <c r="AH16" s="141" t="s">
        <v>73</v>
      </c>
      <c r="AI16" s="154">
        <f>AH13+AJ13</f>
        <v>1615.384615</v>
      </c>
      <c r="AJ16" s="156">
        <f>AI7/AI16</f>
        <v>1950</v>
      </c>
      <c r="AK16" s="156"/>
      <c r="AL16" s="95"/>
      <c r="AM16" s="210"/>
      <c r="AN16" s="212"/>
      <c r="AO16" s="87"/>
      <c r="AP16" s="133" t="s">
        <v>22</v>
      </c>
      <c r="AQ16" s="214"/>
      <c r="AR16" s="215"/>
      <c r="AS16" s="216"/>
    </row>
    <row r="17" ht="6.75" customHeight="1">
      <c r="A17" s="217"/>
      <c r="B17" s="220" t="str">
        <f>HYPERLINK("http://www.it-agency.ru/academy/?utm_medium=referral&amp;utm_source=docs.google.com&amp;utm_campaign=funnels_template","в Академии на сайте")</f>
        <v>в Академии на сайте</v>
      </c>
      <c r="C17" s="136"/>
      <c r="D17" s="138"/>
      <c r="E17" s="139"/>
      <c r="F17" s="87" t="s">
        <v>108</v>
      </c>
      <c r="G17" s="166">
        <f>G7/G16</f>
        <v>3250.773994</v>
      </c>
      <c r="H17" s="16"/>
      <c r="I17" s="208"/>
      <c r="J17" s="18"/>
      <c r="K17" s="139"/>
      <c r="L17" s="139"/>
      <c r="M17" s="87" t="s">
        <v>108</v>
      </c>
      <c r="N17" s="166">
        <f>N7/N16</f>
        <v>3250</v>
      </c>
      <c r="O17" s="16"/>
      <c r="P17" s="223"/>
      <c r="Q17" s="22"/>
      <c r="R17" s="139"/>
      <c r="S17" s="139"/>
      <c r="T17" s="87" t="s">
        <v>108</v>
      </c>
      <c r="U17" s="166">
        <f>U7/U16</f>
        <v>3250</v>
      </c>
      <c r="V17" s="16"/>
      <c r="W17" s="208"/>
      <c r="X17" s="95"/>
      <c r="Y17" s="139"/>
      <c r="Z17" s="139"/>
      <c r="AA17" s="226"/>
      <c r="AB17" s="181">
        <v>0.7</v>
      </c>
      <c r="AC17" s="208"/>
      <c r="AD17" s="208"/>
      <c r="AE17" s="95"/>
      <c r="AF17" s="139"/>
      <c r="AG17" s="139"/>
      <c r="AH17" s="87"/>
      <c r="AI17" s="133" t="s">
        <v>22</v>
      </c>
      <c r="AJ17" s="169"/>
      <c r="AK17" s="169"/>
      <c r="AL17" s="95"/>
      <c r="AM17" s="228"/>
      <c r="AN17" s="230"/>
      <c r="AO17" s="226"/>
      <c r="AP17" s="181">
        <v>0.7</v>
      </c>
      <c r="AQ17" s="214"/>
      <c r="AR17" s="215"/>
      <c r="AS17" s="216"/>
    </row>
    <row r="18" ht="9.0" customHeight="1">
      <c r="A18" s="188"/>
      <c r="B18" s="164"/>
      <c r="C18" s="136"/>
      <c r="D18" s="138"/>
      <c r="E18" s="139"/>
      <c r="F18" s="139"/>
      <c r="G18" s="133" t="s">
        <v>22</v>
      </c>
      <c r="H18" s="16"/>
      <c r="I18" s="91"/>
      <c r="J18" s="18"/>
      <c r="K18" s="139"/>
      <c r="L18" s="139"/>
      <c r="M18" s="139"/>
      <c r="N18" s="133" t="s">
        <v>22</v>
      </c>
      <c r="O18" s="16"/>
      <c r="P18" s="93"/>
      <c r="Q18" s="22"/>
      <c r="R18" s="139"/>
      <c r="S18" s="139"/>
      <c r="T18" s="139"/>
      <c r="U18" s="133" t="s">
        <v>22</v>
      </c>
      <c r="V18" s="16"/>
      <c r="W18" s="91"/>
      <c r="X18" s="95"/>
      <c r="Y18" s="85"/>
      <c r="Z18" s="85"/>
      <c r="AA18" s="226" t="s">
        <v>81</v>
      </c>
      <c r="AB18" s="154">
        <f>AB15*AB17</f>
        <v>678.4615385</v>
      </c>
      <c r="AC18" s="156">
        <f>AB7/AB18</f>
        <v>4642.857143</v>
      </c>
      <c r="AD18" s="156"/>
      <c r="AE18" s="95"/>
      <c r="AF18" s="85"/>
      <c r="AG18" s="85"/>
      <c r="AH18" s="141"/>
      <c r="AI18" s="181">
        <v>0.6</v>
      </c>
      <c r="AJ18" s="182"/>
      <c r="AK18" s="182"/>
      <c r="AL18" s="95"/>
      <c r="AM18" s="183"/>
      <c r="AN18" s="184"/>
      <c r="AO18" s="226" t="s">
        <v>81</v>
      </c>
      <c r="AP18" s="154">
        <f>AP15*AP17</f>
        <v>87.5</v>
      </c>
      <c r="AQ18" s="195">
        <f>AP7/AP18</f>
        <v>1714.285714</v>
      </c>
      <c r="AR18" s="197"/>
      <c r="AS18" s="163"/>
    </row>
    <row r="19" ht="9.75" customHeight="1">
      <c r="A19" s="236"/>
      <c r="B19" s="43" t="s">
        <v>50</v>
      </c>
      <c r="C19" s="100"/>
      <c r="D19" s="102"/>
      <c r="E19" s="91"/>
      <c r="F19" s="226" t="s">
        <v>116</v>
      </c>
      <c r="G19" s="189">
        <f>G20/G16</f>
        <v>0.6996904025</v>
      </c>
      <c r="H19" s="16"/>
      <c r="I19" s="208"/>
      <c r="J19" s="18"/>
      <c r="K19" s="91"/>
      <c r="L19" s="91"/>
      <c r="M19" s="226" t="s">
        <v>116</v>
      </c>
      <c r="N19" s="181">
        <v>0.7</v>
      </c>
      <c r="O19" s="16"/>
      <c r="P19" s="223"/>
      <c r="Q19" s="22"/>
      <c r="R19" s="91"/>
      <c r="S19" s="91"/>
      <c r="T19" s="226" t="s">
        <v>116</v>
      </c>
      <c r="U19" s="181">
        <v>0.7</v>
      </c>
      <c r="V19" s="16"/>
      <c r="W19" s="208"/>
      <c r="X19" s="95"/>
      <c r="Y19" s="91"/>
      <c r="Z19" s="91"/>
      <c r="AA19" s="141" t="s">
        <v>84</v>
      </c>
      <c r="AB19" s="237">
        <v>21800.0</v>
      </c>
      <c r="AC19" s="85"/>
      <c r="AD19" s="85"/>
      <c r="AE19" s="95"/>
      <c r="AF19" s="91"/>
      <c r="AG19" s="91"/>
      <c r="AH19" s="87" t="s">
        <v>77</v>
      </c>
      <c r="AI19" s="154">
        <f>AI16*AI18</f>
        <v>969.2307692</v>
      </c>
      <c r="AJ19" s="156">
        <f>AI7/AI19</f>
        <v>3250</v>
      </c>
      <c r="AK19" s="156"/>
      <c r="AL19" s="95"/>
      <c r="AM19" s="93"/>
      <c r="AN19" s="238"/>
      <c r="AO19" s="141" t="s">
        <v>84</v>
      </c>
      <c r="AP19" s="237">
        <v>21800.0</v>
      </c>
      <c r="AQ19" s="239"/>
      <c r="AR19" s="240"/>
      <c r="AS19" s="246"/>
    </row>
    <row r="20" ht="8.25" customHeight="1">
      <c r="A20" s="200"/>
      <c r="B20" s="65" t="str">
        <f>HYPERLINK("http://www.it-agency.ru/academy/masterclass/?utm_medium=referral&amp;utm_source=docs.google.com&amp;utm_campaign=funnels_template","на стратсессии по маркетингу")</f>
        <v>на стратсессии по маркетингу</v>
      </c>
      <c r="C20" s="136"/>
      <c r="D20" s="138"/>
      <c r="E20" s="139"/>
      <c r="F20" s="226" t="s">
        <v>81</v>
      </c>
      <c r="G20" s="119">
        <v>678.0</v>
      </c>
      <c r="H20" s="16"/>
      <c r="I20" s="250"/>
      <c r="J20" s="18"/>
      <c r="K20" s="139"/>
      <c r="L20" s="139"/>
      <c r="M20" s="226" t="s">
        <v>81</v>
      </c>
      <c r="N20" s="154">
        <f>N16*N19</f>
        <v>678.4615385</v>
      </c>
      <c r="O20" s="16"/>
      <c r="P20" s="252"/>
      <c r="Q20" s="22"/>
      <c r="R20" s="139"/>
      <c r="S20" s="139"/>
      <c r="T20" s="226" t="s">
        <v>81</v>
      </c>
      <c r="U20" s="154">
        <f>U16*U19</f>
        <v>678.4615385</v>
      </c>
      <c r="V20" s="16"/>
      <c r="W20" s="250"/>
      <c r="X20" s="95"/>
      <c r="Y20" s="139"/>
      <c r="Z20" s="139"/>
      <c r="AA20" s="141" t="s">
        <v>86</v>
      </c>
      <c r="AB20" s="256">
        <f>AB18*AB19</f>
        <v>14790461.54</v>
      </c>
      <c r="AC20" s="85"/>
      <c r="AD20" s="85"/>
      <c r="AE20" s="95"/>
      <c r="AF20" s="139"/>
      <c r="AG20" s="139"/>
      <c r="AH20" s="87"/>
      <c r="AI20" s="133" t="s">
        <v>22</v>
      </c>
      <c r="AJ20" s="208"/>
      <c r="AK20" s="208"/>
      <c r="AL20" s="95"/>
      <c r="AM20" s="228"/>
      <c r="AN20" s="230"/>
      <c r="AO20" s="141" t="s">
        <v>86</v>
      </c>
      <c r="AP20" s="256">
        <f>AP18*AP19</f>
        <v>1907500</v>
      </c>
      <c r="AQ20" s="239"/>
      <c r="AR20" s="240"/>
      <c r="AS20" s="246"/>
    </row>
    <row r="21">
      <c r="A21" s="188"/>
      <c r="B21" s="261"/>
      <c r="C21" s="100"/>
      <c r="D21" s="102"/>
      <c r="E21" s="91"/>
      <c r="F21" s="87" t="s">
        <v>127</v>
      </c>
      <c r="G21" s="166">
        <f>G7/G20</f>
        <v>4646.017699</v>
      </c>
      <c r="H21" s="16"/>
      <c r="I21" s="91"/>
      <c r="J21" s="18"/>
      <c r="K21" s="91"/>
      <c r="L21" s="91"/>
      <c r="M21" s="87" t="s">
        <v>127</v>
      </c>
      <c r="N21" s="166">
        <f>N7/N20</f>
        <v>4642.857143</v>
      </c>
      <c r="O21" s="16"/>
      <c r="P21" s="93"/>
      <c r="Q21" s="22"/>
      <c r="R21" s="91"/>
      <c r="S21" s="91"/>
      <c r="T21" s="87" t="s">
        <v>127</v>
      </c>
      <c r="U21" s="166">
        <f>U7/U20</f>
        <v>4642.857143</v>
      </c>
      <c r="V21" s="16"/>
      <c r="W21" s="91"/>
      <c r="X21" s="266"/>
      <c r="Y21" s="91"/>
      <c r="Z21" s="91"/>
      <c r="AA21" s="85"/>
      <c r="AB21" s="133" t="s">
        <v>22</v>
      </c>
      <c r="AC21" s="85"/>
      <c r="AD21" s="85"/>
      <c r="AE21" s="266"/>
      <c r="AF21" s="91"/>
      <c r="AG21" s="91"/>
      <c r="AH21" s="226"/>
      <c r="AI21" s="181">
        <v>0.7</v>
      </c>
      <c r="AJ21" s="208"/>
      <c r="AK21" s="208"/>
      <c r="AL21" s="266"/>
      <c r="AM21" s="93"/>
      <c r="AN21" s="238"/>
      <c r="AO21" s="85"/>
      <c r="AP21" s="133" t="s">
        <v>22</v>
      </c>
      <c r="AQ21" s="268" t="s">
        <v>129</v>
      </c>
      <c r="AR21" s="240"/>
      <c r="AS21" s="246"/>
    </row>
    <row r="22">
      <c r="A22" s="270"/>
      <c r="B22" s="272"/>
      <c r="C22" s="81"/>
      <c r="D22" s="83"/>
      <c r="E22" s="85"/>
      <c r="F22" s="141" t="s">
        <v>130</v>
      </c>
      <c r="G22" s="275">
        <f>G23/G20</f>
        <v>21800</v>
      </c>
      <c r="H22" s="16"/>
      <c r="I22" s="85"/>
      <c r="J22" s="18"/>
      <c r="K22" s="85"/>
      <c r="L22" s="85"/>
      <c r="M22" s="141" t="s">
        <v>130</v>
      </c>
      <c r="N22" s="237">
        <v>21800.0</v>
      </c>
      <c r="O22" s="16"/>
      <c r="P22" s="183"/>
      <c r="Q22" s="22"/>
      <c r="R22" s="85"/>
      <c r="S22" s="85"/>
      <c r="T22" s="141" t="s">
        <v>130</v>
      </c>
      <c r="U22" s="237">
        <v>21800.0</v>
      </c>
      <c r="V22" s="16"/>
      <c r="W22" s="85"/>
      <c r="X22" s="266"/>
      <c r="Y22" s="85"/>
      <c r="Z22" s="85"/>
      <c r="AA22" s="141"/>
      <c r="AB22" s="181">
        <v>0.3</v>
      </c>
      <c r="AC22" s="85"/>
      <c r="AD22" s="85"/>
      <c r="AE22" s="266"/>
      <c r="AF22" s="85"/>
      <c r="AG22" s="85"/>
      <c r="AH22" s="226" t="s">
        <v>81</v>
      </c>
      <c r="AI22" s="154">
        <f>AI19*AI21</f>
        <v>678.4615385</v>
      </c>
      <c r="AJ22" s="156">
        <f>AI7/AI22</f>
        <v>4642.857143</v>
      </c>
      <c r="AK22" s="156"/>
      <c r="AL22" s="266"/>
      <c r="AM22" s="183"/>
      <c r="AN22" s="184"/>
      <c r="AO22" s="141"/>
      <c r="AP22" s="181">
        <v>0.3</v>
      </c>
      <c r="AQ22" s="239"/>
      <c r="AR22" s="240"/>
      <c r="AS22" s="246"/>
    </row>
    <row r="23">
      <c r="A23" s="278"/>
      <c r="B23" s="280" t="s">
        <v>135</v>
      </c>
      <c r="C23" s="81"/>
      <c r="D23" s="83"/>
      <c r="E23" s="85"/>
      <c r="F23" s="141" t="s">
        <v>86</v>
      </c>
      <c r="G23" s="90">
        <v>1.47804E7</v>
      </c>
      <c r="H23" s="16"/>
      <c r="I23" s="85"/>
      <c r="J23" s="18"/>
      <c r="K23" s="85"/>
      <c r="L23" s="85"/>
      <c r="M23" s="141" t="s">
        <v>86</v>
      </c>
      <c r="N23" s="256">
        <f>N20*N22</f>
        <v>14790461.54</v>
      </c>
      <c r="P23" s="183"/>
      <c r="Q23" s="22"/>
      <c r="R23" s="85"/>
      <c r="S23" s="85"/>
      <c r="T23" s="141" t="s">
        <v>86</v>
      </c>
      <c r="U23" s="256">
        <f>U20*U22</f>
        <v>14790461.54</v>
      </c>
      <c r="V23" s="16"/>
      <c r="W23" s="85"/>
      <c r="X23" s="283"/>
      <c r="Y23" s="85"/>
      <c r="Z23" s="85"/>
      <c r="AA23" s="141" t="s">
        <v>87</v>
      </c>
      <c r="AB23" s="105">
        <f>AB20*AB22</f>
        <v>4437138.462</v>
      </c>
      <c r="AC23" s="156"/>
      <c r="AD23" s="156"/>
      <c r="AE23" s="283"/>
      <c r="AF23" s="85"/>
      <c r="AG23" s="85"/>
      <c r="AH23" s="141" t="s">
        <v>84</v>
      </c>
      <c r="AI23" s="237">
        <v>21800.0</v>
      </c>
      <c r="AJ23" s="85"/>
      <c r="AK23" s="85"/>
      <c r="AL23" s="283"/>
      <c r="AM23" s="183"/>
      <c r="AN23" s="184"/>
      <c r="AO23" s="141" t="s">
        <v>87</v>
      </c>
      <c r="AP23" s="105">
        <f>AP20*AP22</f>
        <v>572250</v>
      </c>
      <c r="AQ23" s="195"/>
      <c r="AR23" s="197"/>
      <c r="AS23" s="163"/>
    </row>
    <row r="24">
      <c r="A24" s="278"/>
      <c r="B24" s="280" t="s">
        <v>140</v>
      </c>
      <c r="C24" s="81"/>
      <c r="D24" s="83"/>
      <c r="E24" s="85"/>
      <c r="F24" s="141"/>
      <c r="G24" s="288"/>
      <c r="H24" s="85"/>
      <c r="I24" s="85"/>
      <c r="J24" s="18"/>
      <c r="K24" s="85"/>
      <c r="L24" s="85"/>
      <c r="M24" s="141"/>
      <c r="N24" s="288"/>
      <c r="O24" s="85"/>
      <c r="P24" s="183"/>
      <c r="Q24" s="22"/>
      <c r="R24" s="85"/>
      <c r="S24" s="85"/>
      <c r="T24" s="141" t="s">
        <v>142</v>
      </c>
      <c r="U24" s="288">
        <f>U7/U23</f>
        <v>0.2129750983</v>
      </c>
      <c r="V24" s="16"/>
      <c r="W24" s="85"/>
      <c r="X24" s="283"/>
      <c r="Y24" s="85"/>
      <c r="Z24" s="85"/>
      <c r="AA24" s="141" t="s">
        <v>89</v>
      </c>
      <c r="AB24" s="256">
        <f>AB23-AB7</f>
        <v>1287138.462</v>
      </c>
      <c r="AC24" s="85"/>
      <c r="AD24" s="85"/>
      <c r="AE24" s="283"/>
      <c r="AF24" s="85"/>
      <c r="AG24" s="85"/>
      <c r="AH24" s="141" t="s">
        <v>86</v>
      </c>
      <c r="AI24" s="256">
        <f>AI22*AI23</f>
        <v>14790461.54</v>
      </c>
      <c r="AJ24" s="85"/>
      <c r="AK24" s="85"/>
      <c r="AL24" s="283"/>
      <c r="AM24" s="183"/>
      <c r="AN24" s="184"/>
      <c r="AO24" s="141" t="s">
        <v>89</v>
      </c>
      <c r="AP24" s="256">
        <f>AP23-AP7</f>
        <v>422250</v>
      </c>
      <c r="AQ24" s="239"/>
      <c r="AR24" s="240"/>
      <c r="AS24" s="246"/>
    </row>
    <row r="25">
      <c r="A25" s="278"/>
      <c r="B25" s="280" t="s">
        <v>147</v>
      </c>
      <c r="C25" s="81"/>
      <c r="D25" s="83"/>
      <c r="E25" s="85"/>
      <c r="F25" s="141"/>
      <c r="G25" s="133"/>
      <c r="H25" s="85"/>
      <c r="I25" s="85"/>
      <c r="J25" s="18"/>
      <c r="K25" s="85"/>
      <c r="L25" s="85"/>
      <c r="M25" s="141"/>
      <c r="N25" s="133"/>
      <c r="O25" s="85"/>
      <c r="P25" s="183"/>
      <c r="Q25" s="22"/>
      <c r="R25" s="85"/>
      <c r="S25" s="85"/>
      <c r="T25" s="141"/>
      <c r="U25" s="133" t="s">
        <v>22</v>
      </c>
      <c r="V25" s="16"/>
      <c r="W25" s="85"/>
      <c r="X25" s="292"/>
      <c r="Y25" s="85"/>
      <c r="Z25" s="85"/>
      <c r="AA25" s="141" t="s">
        <v>90</v>
      </c>
      <c r="AB25" s="288">
        <f>AB24/AB7</f>
        <v>0.4086153846</v>
      </c>
      <c r="AC25" s="16"/>
      <c r="AD25" s="16"/>
      <c r="AE25" s="292"/>
      <c r="AF25" s="85"/>
      <c r="AG25" s="85"/>
      <c r="AH25" s="85"/>
      <c r="AI25" s="133" t="s">
        <v>22</v>
      </c>
      <c r="AJ25" s="85"/>
      <c r="AK25" s="85"/>
      <c r="AL25" s="292"/>
      <c r="AM25" s="183"/>
      <c r="AN25" s="294"/>
      <c r="AO25" s="296" t="s">
        <v>90</v>
      </c>
      <c r="AP25" s="298">
        <f>AP24/AP7</f>
        <v>2.815</v>
      </c>
      <c r="AQ25" s="299"/>
      <c r="AR25" s="37"/>
      <c r="AS25" s="3"/>
    </row>
    <row r="26">
      <c r="A26" s="278"/>
      <c r="B26" s="300"/>
      <c r="C26" s="81"/>
      <c r="D26" s="83"/>
      <c r="E26" s="85"/>
      <c r="F26" s="141"/>
      <c r="G26" s="133"/>
      <c r="H26" s="85"/>
      <c r="I26" s="85"/>
      <c r="J26" s="18"/>
      <c r="K26" s="85"/>
      <c r="L26" s="85"/>
      <c r="M26" s="141"/>
      <c r="N26" s="133"/>
      <c r="O26" s="85"/>
      <c r="P26" s="183"/>
      <c r="Q26" s="22"/>
      <c r="R26" s="85"/>
      <c r="S26" s="85"/>
      <c r="T26" s="141" t="s">
        <v>155</v>
      </c>
      <c r="U26" s="181">
        <v>0.3</v>
      </c>
      <c r="V26" s="16"/>
      <c r="W26" s="85"/>
      <c r="X26" s="266"/>
      <c r="Y26" s="85"/>
      <c r="Z26" s="85"/>
      <c r="AA26" s="16"/>
      <c r="AB26" s="16"/>
      <c r="AC26" s="85"/>
      <c r="AD26" s="85"/>
      <c r="AE26" s="266"/>
      <c r="AF26" s="85"/>
      <c r="AG26" s="85"/>
      <c r="AH26" s="141"/>
      <c r="AI26" s="181">
        <v>0.3</v>
      </c>
      <c r="AJ26" s="85"/>
      <c r="AK26" s="85"/>
      <c r="AL26" s="266"/>
      <c r="AM26" s="85"/>
      <c r="AN26" s="301"/>
      <c r="AO26" s="302"/>
      <c r="AP26" s="303"/>
      <c r="AQ26" s="301"/>
      <c r="AR26" s="183"/>
      <c r="AS26" s="246"/>
    </row>
    <row r="27">
      <c r="A27" s="278"/>
      <c r="B27" s="300"/>
      <c r="C27" s="81"/>
      <c r="D27" s="83"/>
      <c r="E27" s="85"/>
      <c r="F27" s="141"/>
      <c r="G27" s="105"/>
      <c r="H27" s="85"/>
      <c r="I27" s="85"/>
      <c r="J27" s="18"/>
      <c r="K27" s="85"/>
      <c r="L27" s="85"/>
      <c r="M27" s="141"/>
      <c r="N27" s="105"/>
      <c r="O27" s="85"/>
      <c r="P27" s="183"/>
      <c r="Q27" s="22"/>
      <c r="R27" s="85"/>
      <c r="S27" s="85"/>
      <c r="T27" s="141" t="s">
        <v>158</v>
      </c>
      <c r="U27" s="105">
        <f>U23*U26</f>
        <v>4437138.462</v>
      </c>
      <c r="V27" s="16"/>
      <c r="W27" s="85"/>
      <c r="X27" s="266"/>
      <c r="Y27" s="85"/>
      <c r="Z27" s="85"/>
      <c r="AA27" s="141"/>
      <c r="AB27" s="256"/>
      <c r="AC27" s="153"/>
      <c r="AD27" s="153"/>
      <c r="AE27" s="266"/>
      <c r="AF27" s="85"/>
      <c r="AG27" s="85"/>
      <c r="AH27" s="141" t="s">
        <v>87</v>
      </c>
      <c r="AI27" s="105">
        <f>AI24*AI26</f>
        <v>4437138.462</v>
      </c>
      <c r="AJ27" s="156"/>
      <c r="AK27" s="156"/>
      <c r="AL27" s="266"/>
      <c r="AM27" s="304"/>
      <c r="AN27" s="304"/>
      <c r="AO27" s="159"/>
      <c r="AP27" s="305"/>
      <c r="AQ27" s="161"/>
      <c r="AR27" s="306"/>
      <c r="AS27" s="163"/>
    </row>
    <row r="28">
      <c r="A28" s="278"/>
      <c r="B28" s="300"/>
      <c r="C28" s="81"/>
      <c r="D28" s="83"/>
      <c r="E28" s="85"/>
      <c r="F28" s="141"/>
      <c r="G28" s="105"/>
      <c r="H28" s="16"/>
      <c r="I28" s="16"/>
      <c r="J28" s="18"/>
      <c r="K28" s="85"/>
      <c r="L28" s="85"/>
      <c r="M28" s="141"/>
      <c r="N28" s="105"/>
      <c r="O28" s="16"/>
      <c r="P28" s="20"/>
      <c r="Q28" s="22"/>
      <c r="R28" s="85"/>
      <c r="S28" s="85"/>
      <c r="T28" s="141" t="s">
        <v>162</v>
      </c>
      <c r="U28" s="105">
        <f>U7</f>
        <v>3150000</v>
      </c>
      <c r="V28" s="16"/>
      <c r="W28" s="16"/>
      <c r="X28" s="266"/>
      <c r="Y28" s="85"/>
      <c r="Z28" s="85"/>
      <c r="AA28" s="16"/>
      <c r="AB28" s="16"/>
      <c r="AC28" s="85"/>
      <c r="AD28" s="85"/>
      <c r="AE28" s="266"/>
      <c r="AF28" s="85"/>
      <c r="AG28" s="85"/>
      <c r="AH28" s="141" t="s">
        <v>89</v>
      </c>
      <c r="AI28" s="256">
        <f>AI27-AI7</f>
        <v>1287138.462</v>
      </c>
      <c r="AJ28" s="85"/>
      <c r="AK28" s="85"/>
      <c r="AL28" s="266"/>
      <c r="AM28" s="308"/>
      <c r="AN28" s="308"/>
      <c r="AO28" s="309"/>
      <c r="AP28" s="310"/>
      <c r="AQ28" s="308"/>
      <c r="AR28" s="311"/>
      <c r="AS28" s="246"/>
    </row>
    <row r="29">
      <c r="A29" s="278"/>
      <c r="B29" s="300"/>
      <c r="C29" s="81"/>
      <c r="D29" s="83"/>
      <c r="E29" s="85"/>
      <c r="F29" s="16"/>
      <c r="G29" s="133"/>
      <c r="H29" s="85"/>
      <c r="I29" s="85"/>
      <c r="J29" s="18"/>
      <c r="K29" s="85"/>
      <c r="L29" s="85"/>
      <c r="M29" s="16"/>
      <c r="N29" s="133"/>
      <c r="O29" s="85"/>
      <c r="P29" s="183"/>
      <c r="Q29" s="22"/>
      <c r="R29" s="85"/>
      <c r="S29" s="85"/>
      <c r="T29" s="16"/>
      <c r="U29" s="133" t="s">
        <v>22</v>
      </c>
      <c r="V29" s="16"/>
      <c r="W29" s="85"/>
      <c r="X29" s="283"/>
      <c r="Y29" s="85"/>
      <c r="Z29" s="85"/>
      <c r="AA29" s="16"/>
      <c r="AB29" s="16"/>
      <c r="AC29" s="85"/>
      <c r="AD29" s="85"/>
      <c r="AE29" s="283"/>
      <c r="AF29" s="85"/>
      <c r="AG29" s="85"/>
      <c r="AH29" s="141" t="s">
        <v>90</v>
      </c>
      <c r="AI29" s="288">
        <f>AI28/AI7</f>
        <v>0.4086153846</v>
      </c>
      <c r="AJ29" s="16"/>
      <c r="AK29" s="16"/>
      <c r="AL29" s="283"/>
      <c r="AM29" s="312"/>
      <c r="AN29" s="313"/>
      <c r="AO29" s="314"/>
      <c r="AP29" s="314"/>
      <c r="AQ29" s="315"/>
      <c r="AR29" s="313"/>
      <c r="AS29" s="316"/>
    </row>
    <row r="30">
      <c r="A30" s="317"/>
      <c r="B30" s="318"/>
      <c r="C30" s="100"/>
      <c r="D30" s="102"/>
      <c r="E30" s="91"/>
      <c r="F30" s="141"/>
      <c r="G30" s="256"/>
      <c r="H30" s="153"/>
      <c r="I30" s="153"/>
      <c r="J30" s="18"/>
      <c r="K30" s="91"/>
      <c r="L30" s="91"/>
      <c r="M30" s="141"/>
      <c r="N30" s="256"/>
      <c r="O30" s="153"/>
      <c r="P30" s="155"/>
      <c r="Q30" s="22"/>
      <c r="R30" s="91"/>
      <c r="S30" s="91"/>
      <c r="T30" s="141" t="s">
        <v>89</v>
      </c>
      <c r="U30" s="256">
        <f>U27-U28</f>
        <v>1287138.462</v>
      </c>
      <c r="V30" s="16"/>
      <c r="W30" s="153"/>
      <c r="X30" s="283"/>
      <c r="Y30" s="91"/>
      <c r="Z30" s="91"/>
      <c r="AA30" s="16"/>
      <c r="AB30" s="16"/>
      <c r="AC30" s="85"/>
      <c r="AD30" s="85"/>
      <c r="AE30" s="283"/>
      <c r="AF30" s="91"/>
      <c r="AG30" s="91"/>
      <c r="AH30" s="16"/>
      <c r="AI30" s="16"/>
      <c r="AJ30" s="85"/>
      <c r="AK30" s="85"/>
      <c r="AL30" s="283"/>
      <c r="AM30" s="319"/>
      <c r="AN30" s="320"/>
      <c r="AO30" s="314"/>
      <c r="AP30" s="314"/>
      <c r="AQ30" s="315"/>
      <c r="AR30" s="320"/>
      <c r="AS30" s="321"/>
    </row>
    <row r="31">
      <c r="A31" s="278"/>
      <c r="B31" s="300"/>
      <c r="C31" s="81"/>
      <c r="D31" s="83"/>
      <c r="E31" s="85"/>
      <c r="F31" s="141"/>
      <c r="G31" s="288"/>
      <c r="H31" s="85"/>
      <c r="I31" s="85"/>
      <c r="J31" s="18"/>
      <c r="K31" s="85"/>
      <c r="L31" s="85"/>
      <c r="M31" s="141"/>
      <c r="N31" s="288"/>
      <c r="O31" s="85"/>
      <c r="P31" s="183"/>
      <c r="Q31" s="22"/>
      <c r="R31" s="85"/>
      <c r="S31" s="85"/>
      <c r="T31" s="141" t="s">
        <v>90</v>
      </c>
      <c r="U31" s="288">
        <f>U30/U28</f>
        <v>0.4086153846</v>
      </c>
      <c r="V31" s="16"/>
      <c r="W31" s="85"/>
      <c r="X31" s="283"/>
      <c r="Y31" s="85"/>
      <c r="Z31" s="85"/>
      <c r="AA31" s="16"/>
      <c r="AB31" s="16"/>
      <c r="AC31" s="85"/>
      <c r="AD31" s="85"/>
      <c r="AE31" s="283"/>
      <c r="AF31" s="85"/>
      <c r="AG31" s="85"/>
      <c r="AH31" s="16"/>
      <c r="AI31" s="16"/>
      <c r="AJ31" s="85"/>
      <c r="AK31" s="85"/>
      <c r="AL31" s="283"/>
      <c r="AM31" s="312"/>
      <c r="AN31" s="313"/>
      <c r="AO31" s="314"/>
      <c r="AP31" s="314"/>
      <c r="AQ31" s="315"/>
      <c r="AR31" s="313"/>
      <c r="AS31" s="316"/>
    </row>
    <row r="32">
      <c r="A32" s="278"/>
      <c r="B32" s="300"/>
      <c r="C32" s="81"/>
      <c r="D32" s="322"/>
      <c r="E32" s="304"/>
      <c r="F32" s="159"/>
      <c r="G32" s="323"/>
      <c r="H32" s="304"/>
      <c r="I32" s="304"/>
      <c r="J32" s="18"/>
      <c r="K32" s="85"/>
      <c r="L32" s="85"/>
      <c r="M32" s="141"/>
      <c r="N32" s="288"/>
      <c r="O32" s="85"/>
      <c r="P32" s="183"/>
      <c r="Q32" s="22"/>
      <c r="R32" s="85"/>
      <c r="S32" s="85"/>
      <c r="T32" s="141" t="s">
        <v>163</v>
      </c>
      <c r="U32" s="288">
        <f>U30/U23</f>
        <v>0.0870249017</v>
      </c>
      <c r="V32" s="16"/>
      <c r="W32" s="85"/>
      <c r="X32" s="283"/>
      <c r="Y32" s="85"/>
      <c r="Z32" s="85"/>
      <c r="AA32" s="16"/>
      <c r="AB32" s="16"/>
      <c r="AC32" s="85"/>
      <c r="AD32" s="85"/>
      <c r="AE32" s="283"/>
      <c r="AF32" s="85"/>
      <c r="AG32" s="85"/>
      <c r="AH32" s="16"/>
      <c r="AI32" s="16"/>
      <c r="AJ32" s="85"/>
      <c r="AK32" s="85"/>
      <c r="AL32" s="283"/>
      <c r="AM32" s="324"/>
      <c r="AN32" s="325"/>
      <c r="AO32" s="314"/>
      <c r="AP32" s="314"/>
      <c r="AQ32" s="315"/>
      <c r="AR32" s="326"/>
      <c r="AS32" s="327"/>
    </row>
    <row r="33">
      <c r="A33" s="278"/>
      <c r="B33" s="300"/>
      <c r="C33" s="81"/>
      <c r="D33" s="83"/>
      <c r="E33" s="85"/>
      <c r="F33" s="141"/>
      <c r="G33" s="288"/>
      <c r="H33" s="85"/>
      <c r="I33" s="85"/>
      <c r="J33" s="18"/>
      <c r="K33" s="328"/>
      <c r="L33" s="328"/>
      <c r="M33" s="329"/>
      <c r="N33" s="330"/>
      <c r="O33" s="328"/>
      <c r="P33" s="328"/>
      <c r="Q33" s="18"/>
      <c r="R33" s="304"/>
      <c r="S33" s="304"/>
      <c r="T33" s="331"/>
      <c r="U33" s="159"/>
      <c r="V33" s="323"/>
      <c r="W33" s="304"/>
      <c r="X33" s="283"/>
      <c r="Y33" s="304"/>
      <c r="Z33" s="304"/>
      <c r="AA33" s="331"/>
      <c r="AB33" s="331"/>
      <c r="AC33" s="304"/>
      <c r="AD33" s="304"/>
      <c r="AE33" s="283"/>
      <c r="AF33" s="304"/>
      <c r="AG33" s="304"/>
      <c r="AH33" s="331"/>
      <c r="AI33" s="331"/>
      <c r="AJ33" s="304"/>
      <c r="AK33" s="304"/>
      <c r="AL33" s="283"/>
      <c r="AM33" s="324"/>
      <c r="AN33" s="320"/>
      <c r="AO33" s="314"/>
      <c r="AP33" s="314"/>
      <c r="AQ33" s="315"/>
      <c r="AR33" s="326"/>
      <c r="AS33" s="327"/>
    </row>
  </sheetData>
  <mergeCells count="17">
    <mergeCell ref="L5:O5"/>
    <mergeCell ref="S5:V5"/>
    <mergeCell ref="Z5:AC5"/>
    <mergeCell ref="AG5:AJ5"/>
    <mergeCell ref="AN29:AQ29"/>
    <mergeCell ref="AN30:AQ30"/>
    <mergeCell ref="AN31:AQ31"/>
    <mergeCell ref="AN32:AQ32"/>
    <mergeCell ref="AN33:AQ33"/>
    <mergeCell ref="E3:H3"/>
    <mergeCell ref="L3:O3"/>
    <mergeCell ref="S3:V3"/>
    <mergeCell ref="Z3:AC3"/>
    <mergeCell ref="AG3:AJ3"/>
    <mergeCell ref="AN3:AQ3"/>
    <mergeCell ref="E5:H5"/>
    <mergeCell ref="AN5:AQ5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.0"/>
    <col customWidth="1" min="2" max="11" width="15.71"/>
    <col customWidth="1" min="12" max="13" width="3.0"/>
    <col customWidth="1" min="14" max="16" width="14.43"/>
  </cols>
  <sheetData>
    <row r="1">
      <c r="A1" s="2"/>
      <c r="B1" s="2" t="s">
        <v>92</v>
      </c>
      <c r="C1" s="4"/>
      <c r="D1" s="4"/>
      <c r="E1" s="4"/>
      <c r="F1" s="4"/>
      <c r="G1" s="4"/>
      <c r="H1" s="4"/>
      <c r="I1" s="4"/>
      <c r="J1" s="6"/>
      <c r="K1" s="8"/>
      <c r="L1" s="9"/>
      <c r="M1" s="13"/>
      <c r="N1" s="13"/>
      <c r="O1" s="25" t="str">
        <f>HYPERLINK("http://www.it-agency.ru/?utm_medium=referral&amp;utm_source=docs.google.com&amp;utm_campaign=funnels_template","")</f>
        <v/>
      </c>
      <c r="P1" s="8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>
      <c r="A3" s="3"/>
      <c r="B3" s="29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4"/>
      <c r="N4" s="4"/>
      <c r="O4" s="4"/>
      <c r="P4" s="4"/>
    </row>
    <row r="5">
      <c r="A5" s="31"/>
      <c r="D5" s="32"/>
      <c r="L5" s="34"/>
      <c r="M5" s="36"/>
      <c r="N5" s="36"/>
      <c r="O5" s="36"/>
      <c r="P5" s="36"/>
    </row>
    <row r="6">
      <c r="A6" s="38"/>
      <c r="D6" s="32" t="s">
        <v>93</v>
      </c>
      <c r="H6" s="32" t="s">
        <v>94</v>
      </c>
      <c r="L6" s="24"/>
      <c r="M6" s="36"/>
      <c r="N6" s="43" t="s">
        <v>17</v>
      </c>
      <c r="O6" s="46"/>
      <c r="P6" s="46"/>
    </row>
    <row r="7">
      <c r="A7" s="38"/>
      <c r="L7" s="24"/>
      <c r="M7" s="36"/>
      <c r="N7" s="43" t="s">
        <v>24</v>
      </c>
      <c r="O7" s="36"/>
      <c r="P7" s="36"/>
    </row>
    <row r="8">
      <c r="A8" s="48"/>
      <c r="B8" s="50"/>
      <c r="C8" s="56" t="s">
        <v>26</v>
      </c>
      <c r="D8" s="58">
        <v>2500000.0</v>
      </c>
      <c r="E8" s="60"/>
      <c r="F8" s="60"/>
      <c r="G8" s="56" t="s">
        <v>26</v>
      </c>
      <c r="H8" s="58">
        <v>4850000.0</v>
      </c>
      <c r="I8" s="60"/>
      <c r="L8" s="24"/>
      <c r="M8" s="36"/>
      <c r="N8" s="65" t="str">
        <f>HYPERLINK("http://www.it-agency.ru/academy/?utm_medium=referral&amp;utm_source=docs.google.com&amp;utm_campaign=funnels_template","в Академии на сайте")</f>
        <v>в Академии на сайте</v>
      </c>
      <c r="O8" s="36"/>
      <c r="P8" s="36"/>
    </row>
    <row r="9">
      <c r="A9" s="67"/>
      <c r="B9" s="60"/>
      <c r="C9" s="56" t="s">
        <v>36</v>
      </c>
      <c r="D9" s="70">
        <v>69.0</v>
      </c>
      <c r="E9" s="60"/>
      <c r="F9" s="60"/>
      <c r="G9" s="56" t="s">
        <v>36</v>
      </c>
      <c r="H9" s="70">
        <v>100.0</v>
      </c>
      <c r="I9" s="60"/>
      <c r="L9" s="24"/>
      <c r="M9" s="36"/>
      <c r="N9" s="36"/>
      <c r="O9" s="46"/>
      <c r="P9" s="46"/>
    </row>
    <row r="10">
      <c r="A10" s="72"/>
      <c r="B10" s="74"/>
      <c r="C10" s="76" t="s">
        <v>44</v>
      </c>
      <c r="D10" s="80">
        <f>D8/D9</f>
        <v>36231.88406</v>
      </c>
      <c r="E10" s="88"/>
      <c r="F10" s="88"/>
      <c r="G10" s="76" t="s">
        <v>44</v>
      </c>
      <c r="H10" s="80">
        <f>H8/H9</f>
        <v>48500</v>
      </c>
      <c r="I10" s="88"/>
      <c r="L10" s="24"/>
      <c r="M10" s="36"/>
      <c r="N10" s="43" t="s">
        <v>50</v>
      </c>
      <c r="O10" s="36"/>
      <c r="P10" s="36"/>
    </row>
    <row r="11">
      <c r="A11" s="48"/>
      <c r="B11" s="50"/>
      <c r="D11" s="89" t="s">
        <v>51</v>
      </c>
      <c r="H11" s="89" t="s">
        <v>51</v>
      </c>
      <c r="L11" s="24"/>
      <c r="M11" s="36"/>
      <c r="N11" s="65" t="str">
        <f>HYPERLINK("http://www.it-agency.ru/academy/masterclass/?utm_medium=referral&amp;utm_source=docs.google.com&amp;utm_campaign=funnels_template","на стратсессии по маркетингу и продажам")</f>
        <v>на стратсессии по маркетингу и продажам</v>
      </c>
      <c r="O11" s="36"/>
      <c r="P11" s="36"/>
    </row>
    <row r="12">
      <c r="A12" s="94"/>
      <c r="B12" s="96"/>
      <c r="C12" s="98" t="s">
        <v>58</v>
      </c>
      <c r="E12" s="98" t="s">
        <v>60</v>
      </c>
      <c r="F12" s="98"/>
      <c r="G12" s="98" t="s">
        <v>58</v>
      </c>
      <c r="I12" s="98" t="s">
        <v>60</v>
      </c>
      <c r="L12" s="24"/>
      <c r="M12" s="36"/>
      <c r="N12" s="36"/>
      <c r="O12" s="36"/>
      <c r="P12" s="36"/>
    </row>
    <row r="13">
      <c r="A13" s="67"/>
      <c r="B13" s="60"/>
      <c r="C13" s="103">
        <v>0.049</v>
      </c>
      <c r="E13" s="103">
        <v>0.011</v>
      </c>
      <c r="G13" s="103">
        <v>0.06</v>
      </c>
      <c r="I13" s="103">
        <v>0.011</v>
      </c>
      <c r="L13" s="79"/>
      <c r="M13" s="106"/>
      <c r="N13" s="106"/>
      <c r="O13" s="106"/>
      <c r="P13" s="106"/>
    </row>
    <row r="14">
      <c r="A14" s="108"/>
      <c r="B14" s="109"/>
      <c r="C14" s="112">
        <f>D10*C13</f>
        <v>1775.362319</v>
      </c>
      <c r="E14" s="112">
        <f>D10*E13</f>
        <v>398.5507246</v>
      </c>
      <c r="F14" s="112"/>
      <c r="G14" s="112">
        <f>H10*G13</f>
        <v>2910</v>
      </c>
      <c r="I14" s="112">
        <f>H10*I13</f>
        <v>533.5</v>
      </c>
      <c r="L14" s="79"/>
      <c r="M14" s="3"/>
      <c r="N14" s="3"/>
      <c r="O14" s="3"/>
      <c r="P14" s="3"/>
    </row>
    <row r="15">
      <c r="A15" s="48"/>
      <c r="B15" s="50"/>
      <c r="C15" s="56"/>
      <c r="D15" s="114" t="s">
        <v>67</v>
      </c>
      <c r="E15" s="60"/>
      <c r="F15" s="60"/>
      <c r="G15" s="56"/>
      <c r="H15" s="114" t="s">
        <v>67</v>
      </c>
      <c r="I15" s="60"/>
      <c r="L15" s="79"/>
      <c r="M15" s="3"/>
      <c r="N15" s="3"/>
      <c r="O15" s="3"/>
      <c r="P15" s="3"/>
    </row>
    <row r="16">
      <c r="A16" s="48"/>
      <c r="B16" s="50"/>
      <c r="C16" s="116"/>
      <c r="D16" s="120">
        <f>D17/D10</f>
        <v>0.06</v>
      </c>
      <c r="E16" s="122"/>
      <c r="F16" s="122"/>
      <c r="G16" s="116"/>
      <c r="H16" s="120">
        <f>H17/H10</f>
        <v>0.071</v>
      </c>
      <c r="I16" s="122"/>
      <c r="L16" s="79"/>
      <c r="M16" s="3"/>
      <c r="N16" s="3"/>
      <c r="O16" s="3"/>
      <c r="P16" s="3"/>
    </row>
    <row r="17">
      <c r="A17" s="123"/>
      <c r="B17" s="56"/>
      <c r="C17" s="116" t="s">
        <v>73</v>
      </c>
      <c r="D17" s="126">
        <f>C14+E14</f>
        <v>2173.913043</v>
      </c>
      <c r="E17" s="127">
        <f>D8/D17</f>
        <v>1150</v>
      </c>
      <c r="F17" s="127"/>
      <c r="G17" s="116" t="s">
        <v>73</v>
      </c>
      <c r="H17" s="126">
        <f>G14+I14</f>
        <v>3443.5</v>
      </c>
      <c r="I17" s="127">
        <f>H8/H17</f>
        <v>1408.450704</v>
      </c>
      <c r="L17" s="79"/>
      <c r="M17" s="3"/>
      <c r="N17" s="3"/>
      <c r="O17" s="3"/>
      <c r="P17" s="3"/>
    </row>
    <row r="18">
      <c r="A18" s="94"/>
      <c r="B18" s="96"/>
      <c r="C18" s="56"/>
      <c r="D18" s="128" t="s">
        <v>22</v>
      </c>
      <c r="E18" s="129"/>
      <c r="F18" s="129"/>
      <c r="G18" s="56"/>
      <c r="H18" s="128" t="s">
        <v>22</v>
      </c>
      <c r="I18" s="129"/>
      <c r="L18" s="79"/>
      <c r="M18" s="3"/>
      <c r="N18" s="3"/>
      <c r="O18" s="3"/>
      <c r="P18" s="3"/>
    </row>
    <row r="19">
      <c r="A19" s="48"/>
      <c r="B19" s="50"/>
      <c r="C19" s="116"/>
      <c r="D19" s="130">
        <v>0.7</v>
      </c>
      <c r="E19" s="132"/>
      <c r="F19" s="132"/>
      <c r="G19" s="116"/>
      <c r="H19" s="130">
        <v>0.6</v>
      </c>
      <c r="I19" s="132"/>
      <c r="L19" s="79"/>
      <c r="M19" s="3"/>
      <c r="N19" s="3"/>
      <c r="O19" s="3"/>
      <c r="P19" s="3"/>
    </row>
    <row r="20">
      <c r="A20" s="67"/>
      <c r="B20" s="60"/>
      <c r="C20" s="56" t="s">
        <v>77</v>
      </c>
      <c r="D20" s="126">
        <f>D17*D19</f>
        <v>1521.73913</v>
      </c>
      <c r="E20" s="127">
        <f>D8/D20</f>
        <v>1642.857143</v>
      </c>
      <c r="F20" s="127"/>
      <c r="G20" s="56" t="s">
        <v>77</v>
      </c>
      <c r="H20" s="126">
        <f>H17*H19</f>
        <v>2066.1</v>
      </c>
      <c r="I20" s="127">
        <f>H8/H20</f>
        <v>2347.41784</v>
      </c>
      <c r="L20" s="79"/>
      <c r="M20" s="3"/>
      <c r="N20" s="3"/>
      <c r="O20" s="3"/>
      <c r="P20" s="3"/>
    </row>
    <row r="21">
      <c r="A21" s="94"/>
      <c r="B21" s="96"/>
      <c r="C21" s="56"/>
      <c r="D21" s="128" t="s">
        <v>22</v>
      </c>
      <c r="E21" s="135"/>
      <c r="F21" s="135"/>
      <c r="G21" s="56"/>
      <c r="H21" s="128" t="s">
        <v>22</v>
      </c>
      <c r="I21" s="135"/>
      <c r="L21" s="79"/>
      <c r="M21" s="3"/>
      <c r="N21" s="3"/>
      <c r="O21" s="3"/>
      <c r="P21" s="3"/>
    </row>
    <row r="22">
      <c r="A22" s="67"/>
      <c r="B22" s="60"/>
      <c r="C22" s="137"/>
      <c r="D22" s="130">
        <v>0.7</v>
      </c>
      <c r="E22" s="135"/>
      <c r="F22" s="135"/>
      <c r="G22" s="137"/>
      <c r="H22" s="130">
        <v>0.8</v>
      </c>
      <c r="I22" s="135"/>
      <c r="L22" s="79"/>
      <c r="M22" s="3"/>
      <c r="N22" s="3"/>
      <c r="O22" s="3"/>
      <c r="P22" s="3"/>
    </row>
    <row r="23">
      <c r="A23" s="48"/>
      <c r="B23" s="50"/>
      <c r="C23" s="137" t="s">
        <v>81</v>
      </c>
      <c r="D23" s="126">
        <f>D20*D22</f>
        <v>1065.217391</v>
      </c>
      <c r="E23" s="127">
        <f>D8/D23</f>
        <v>2346.938776</v>
      </c>
      <c r="F23" s="127"/>
      <c r="G23" s="137" t="s">
        <v>81</v>
      </c>
      <c r="H23" s="126">
        <f>H20*H22</f>
        <v>1652.88</v>
      </c>
      <c r="I23" s="127">
        <f>H8/H23</f>
        <v>2934.2723</v>
      </c>
      <c r="L23" s="79"/>
      <c r="M23" s="3"/>
      <c r="N23" s="3"/>
      <c r="O23" s="3"/>
      <c r="P23" s="3"/>
    </row>
    <row r="24">
      <c r="A24" s="48"/>
      <c r="B24" s="50"/>
      <c r="C24" s="116" t="s">
        <v>84</v>
      </c>
      <c r="D24" s="140">
        <v>21800.0</v>
      </c>
      <c r="E24" s="50"/>
      <c r="F24" s="50"/>
      <c r="G24" s="116" t="s">
        <v>84</v>
      </c>
      <c r="H24" s="140">
        <v>25000.0</v>
      </c>
      <c r="I24" s="50"/>
      <c r="L24" s="79"/>
      <c r="M24" s="3"/>
      <c r="N24" s="3"/>
      <c r="O24" s="3"/>
      <c r="P24" s="3"/>
    </row>
    <row r="25">
      <c r="A25" s="48"/>
      <c r="B25" s="50"/>
      <c r="C25" s="116" t="s">
        <v>86</v>
      </c>
      <c r="D25" s="142">
        <f>D23*D24</f>
        <v>23221739.13</v>
      </c>
      <c r="E25" s="50"/>
      <c r="F25" s="50"/>
      <c r="G25" s="116" t="s">
        <v>86</v>
      </c>
      <c r="H25" s="142">
        <f>H23*H24</f>
        <v>41322000</v>
      </c>
      <c r="I25" s="50"/>
      <c r="L25" s="79"/>
      <c r="M25" s="3"/>
      <c r="N25" s="3"/>
      <c r="O25" s="3"/>
      <c r="P25" s="3"/>
    </row>
    <row r="26">
      <c r="A26" s="48"/>
      <c r="B26" s="50"/>
      <c r="C26" s="50"/>
      <c r="D26" s="128" t="s">
        <v>22</v>
      </c>
      <c r="E26" s="50"/>
      <c r="F26" s="50"/>
      <c r="G26" s="50"/>
      <c r="H26" s="128" t="s">
        <v>22</v>
      </c>
      <c r="I26" s="50"/>
      <c r="L26" s="79"/>
      <c r="M26" s="3"/>
      <c r="N26" s="3"/>
      <c r="O26" s="3"/>
      <c r="P26" s="3"/>
    </row>
    <row r="27">
      <c r="A27" s="48"/>
      <c r="B27" s="50"/>
      <c r="C27" s="116"/>
      <c r="D27" s="130">
        <v>0.3</v>
      </c>
      <c r="E27" s="50"/>
      <c r="F27" s="50"/>
      <c r="G27" s="116"/>
      <c r="H27" s="130">
        <v>0.4</v>
      </c>
      <c r="I27" s="50"/>
      <c r="L27" s="79"/>
      <c r="M27" s="3"/>
      <c r="N27" s="3"/>
      <c r="O27" s="3"/>
      <c r="P27" s="3"/>
    </row>
    <row r="28">
      <c r="A28" s="48"/>
      <c r="B28" s="50"/>
      <c r="C28" s="116" t="s">
        <v>87</v>
      </c>
      <c r="D28" s="145">
        <f>D25*D27</f>
        <v>6966521.739</v>
      </c>
      <c r="E28" s="127"/>
      <c r="F28" s="127"/>
      <c r="G28" s="116" t="s">
        <v>87</v>
      </c>
      <c r="H28" s="145">
        <f>H25*H27</f>
        <v>16528800</v>
      </c>
      <c r="I28" s="127"/>
      <c r="L28" s="79"/>
      <c r="M28" s="3"/>
      <c r="N28" s="3"/>
      <c r="O28" s="3"/>
      <c r="P28" s="3"/>
    </row>
    <row r="29">
      <c r="A29" s="48"/>
      <c r="B29" s="50"/>
      <c r="C29" s="116" t="s">
        <v>89</v>
      </c>
      <c r="D29" s="142">
        <f>D28-D8</f>
        <v>4466521.739</v>
      </c>
      <c r="E29" s="50"/>
      <c r="F29" s="50"/>
      <c r="G29" s="116" t="s">
        <v>89</v>
      </c>
      <c r="H29" s="142">
        <f>H28-H8</f>
        <v>11678800</v>
      </c>
      <c r="I29" s="50"/>
      <c r="L29" s="79"/>
      <c r="M29" s="3"/>
      <c r="N29" s="3"/>
      <c r="O29" s="3"/>
      <c r="P29" s="3"/>
    </row>
    <row r="30">
      <c r="A30" s="48"/>
      <c r="B30" s="50"/>
      <c r="C30" s="116" t="s">
        <v>90</v>
      </c>
      <c r="D30" s="148">
        <f>D29/D8</f>
        <v>1.786608696</v>
      </c>
      <c r="G30" s="116" t="s">
        <v>90</v>
      </c>
      <c r="H30" s="148">
        <f>H29/H8</f>
        <v>2.408</v>
      </c>
      <c r="L30" s="79"/>
      <c r="M30" s="3"/>
      <c r="N30" s="3"/>
      <c r="O30" s="3"/>
      <c r="P30" s="3"/>
    </row>
    <row r="31">
      <c r="A31" s="67"/>
      <c r="B31" s="60"/>
      <c r="E31" s="50"/>
      <c r="F31" s="50"/>
      <c r="G31" s="50"/>
      <c r="H31" s="50"/>
      <c r="I31" s="50"/>
      <c r="L31" s="79"/>
      <c r="M31" s="3"/>
      <c r="N31" s="3"/>
      <c r="O31" s="3"/>
      <c r="P31" s="3"/>
    </row>
  </sheetData>
  <mergeCells count="2">
    <mergeCell ref="J1:K1"/>
    <mergeCell ref="O1:P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.0"/>
    <col customWidth="1" min="2" max="2" width="31.57"/>
    <col customWidth="1" min="8" max="8" width="8.57"/>
    <col customWidth="1" min="9" max="10" width="3.0"/>
    <col customWidth="1" min="11" max="13" width="14.43"/>
  </cols>
  <sheetData>
    <row r="1">
      <c r="A1" s="10"/>
      <c r="B1" s="2" t="s">
        <v>101</v>
      </c>
      <c r="C1" s="190"/>
      <c r="D1" s="190"/>
      <c r="E1" s="190"/>
      <c r="F1" s="190"/>
      <c r="G1" s="190"/>
      <c r="H1" s="4"/>
      <c r="I1" s="3"/>
      <c r="J1" s="3"/>
      <c r="K1" s="3"/>
      <c r="L1" s="192" t="str">
        <f>HYPERLINK("http://www.it-agency.ru/?utm_medium=referral&amp;utm_source=docs.google.com&amp;utm_campaign=funnels_template","")</f>
        <v/>
      </c>
      <c r="M1" s="193"/>
    </row>
    <row r="2">
      <c r="A2" s="10"/>
      <c r="B2" s="194"/>
      <c r="C2" s="190"/>
      <c r="D2" s="190"/>
      <c r="E2" s="190"/>
      <c r="F2" s="190"/>
      <c r="G2" s="190"/>
      <c r="H2" s="4"/>
      <c r="I2" s="3"/>
      <c r="J2" s="3"/>
      <c r="K2" s="3"/>
      <c r="L2" s="3"/>
      <c r="M2" s="3"/>
    </row>
    <row r="3">
      <c r="A3" s="22"/>
      <c r="B3" s="29" t="s">
        <v>14</v>
      </c>
      <c r="C3" s="196"/>
      <c r="D3" s="196"/>
      <c r="E3" s="196"/>
      <c r="F3" s="196"/>
      <c r="G3" s="196"/>
      <c r="H3" s="3"/>
      <c r="I3" s="3"/>
      <c r="J3" s="3"/>
      <c r="K3" s="3"/>
      <c r="L3" s="3"/>
      <c r="M3" s="3"/>
    </row>
    <row r="4">
      <c r="A4" s="22"/>
      <c r="B4" s="194"/>
      <c r="C4" s="190"/>
      <c r="D4" s="190"/>
      <c r="E4" s="190"/>
      <c r="F4" s="190"/>
      <c r="G4" s="190"/>
      <c r="H4" s="4"/>
      <c r="I4" s="3"/>
      <c r="J4" s="4"/>
      <c r="K4" s="4"/>
      <c r="L4" s="4"/>
      <c r="M4" s="4"/>
    </row>
    <row r="5">
      <c r="A5" s="22"/>
      <c r="B5" s="7"/>
      <c r="C5" s="198"/>
      <c r="D5" s="199"/>
      <c r="E5" s="201"/>
      <c r="F5" s="199"/>
      <c r="G5" s="198"/>
      <c r="I5" s="24"/>
      <c r="J5" s="36"/>
      <c r="K5" s="36"/>
      <c r="L5" s="36"/>
      <c r="M5" s="36"/>
    </row>
    <row r="6">
      <c r="A6" s="22"/>
      <c r="B6" s="7"/>
      <c r="C6" s="198"/>
      <c r="D6" s="199"/>
      <c r="E6" s="203" t="s">
        <v>103</v>
      </c>
      <c r="F6" s="199"/>
      <c r="G6" s="198"/>
      <c r="I6" s="24"/>
      <c r="J6" s="36"/>
      <c r="K6" s="43" t="s">
        <v>17</v>
      </c>
      <c r="L6" s="46"/>
      <c r="M6" s="46"/>
    </row>
    <row r="7">
      <c r="A7" s="22"/>
      <c r="B7" s="7"/>
      <c r="C7" s="198"/>
      <c r="D7" s="199"/>
      <c r="F7" s="199"/>
      <c r="G7" s="198"/>
      <c r="I7" s="24"/>
      <c r="J7" s="36"/>
      <c r="K7" s="43" t="s">
        <v>24</v>
      </c>
      <c r="L7" s="36"/>
      <c r="M7" s="36"/>
    </row>
    <row r="8">
      <c r="A8" s="38"/>
      <c r="D8" s="205" t="s">
        <v>26</v>
      </c>
      <c r="E8" s="207">
        <v>1000000.0</v>
      </c>
      <c r="I8" s="24"/>
      <c r="J8" s="36"/>
      <c r="K8" s="65" t="str">
        <f>HYPERLINK("http://www.it-agency.ru/academy/?utm_medium=referral&amp;utm_source=docs.google.com&amp;utm_campaign=funnels_template","в Академии на сайте")</f>
        <v>в Академии на сайте</v>
      </c>
      <c r="L8" s="36"/>
      <c r="M8" s="36"/>
    </row>
    <row r="9">
      <c r="A9" s="38"/>
      <c r="D9" s="205" t="s">
        <v>36</v>
      </c>
      <c r="E9" s="209">
        <v>10.0</v>
      </c>
      <c r="I9" s="24"/>
      <c r="J9" s="36"/>
      <c r="K9" s="36"/>
      <c r="L9" s="46"/>
      <c r="M9" s="46"/>
    </row>
    <row r="10">
      <c r="A10" s="38"/>
      <c r="D10" s="205" t="s">
        <v>44</v>
      </c>
      <c r="E10" s="211">
        <f>E8/E9</f>
        <v>100000</v>
      </c>
      <c r="I10" s="24"/>
      <c r="J10" s="36"/>
      <c r="K10" s="43" t="s">
        <v>50</v>
      </c>
      <c r="L10" s="36"/>
      <c r="M10" s="36"/>
    </row>
    <row r="11">
      <c r="A11" s="38"/>
      <c r="D11" s="213"/>
      <c r="E11" s="128" t="s">
        <v>22</v>
      </c>
      <c r="I11" s="24"/>
      <c r="J11" s="36"/>
      <c r="K11" s="65" t="str">
        <f>HYPERLINK("http://www.it-agency.ru/academy/masterclass/?utm_medium=referral&amp;utm_source=docs.google.com&amp;utm_campaign=funnels_template","на стратсессии по маркетингу и продажам")</f>
        <v>на стратсессии по маркетингу и продажам</v>
      </c>
      <c r="L11" s="36"/>
      <c r="M11" s="36"/>
    </row>
    <row r="12">
      <c r="A12" s="38"/>
      <c r="D12" s="213"/>
      <c r="E12" s="68">
        <v>0.05</v>
      </c>
      <c r="I12" s="24"/>
      <c r="J12" s="36"/>
      <c r="K12" s="36"/>
      <c r="L12" s="36"/>
      <c r="M12" s="36"/>
    </row>
    <row r="13">
      <c r="A13" s="38"/>
      <c r="D13" s="205" t="s">
        <v>105</v>
      </c>
      <c r="E13" s="211">
        <f>E10*E12</f>
        <v>5000</v>
      </c>
      <c r="F13" s="219">
        <f>E8/E13</f>
        <v>200</v>
      </c>
      <c r="I13" s="79"/>
      <c r="J13" s="106"/>
      <c r="K13" s="106"/>
      <c r="L13" s="106"/>
      <c r="M13" s="106"/>
    </row>
    <row r="14">
      <c r="A14" s="38"/>
      <c r="D14" s="213"/>
      <c r="E14" s="128" t="s">
        <v>22</v>
      </c>
      <c r="I14" s="79"/>
      <c r="J14" s="3"/>
      <c r="K14" s="3"/>
      <c r="L14" s="3"/>
      <c r="M14" s="3"/>
    </row>
    <row r="15">
      <c r="A15" s="38"/>
      <c r="D15" s="213"/>
      <c r="E15" s="68">
        <v>0.06</v>
      </c>
      <c r="I15" s="79"/>
      <c r="J15" s="3"/>
      <c r="K15" s="3"/>
      <c r="L15" s="3"/>
      <c r="M15" s="3"/>
    </row>
    <row r="16">
      <c r="A16" s="38"/>
      <c r="D16" s="205" t="s">
        <v>107</v>
      </c>
      <c r="E16" s="211">
        <f>E13*E15</f>
        <v>300</v>
      </c>
      <c r="F16" s="219">
        <f>E8/E16</f>
        <v>3333.333333</v>
      </c>
      <c r="I16" s="79"/>
      <c r="J16" s="3"/>
      <c r="K16" s="3"/>
      <c r="L16" s="3"/>
      <c r="M16" s="3"/>
    </row>
    <row r="17">
      <c r="A17" s="38"/>
      <c r="E17" s="128" t="s">
        <v>109</v>
      </c>
      <c r="I17" s="79"/>
      <c r="J17" s="3"/>
      <c r="K17" s="3"/>
      <c r="L17" s="3"/>
      <c r="M17" s="3"/>
    </row>
    <row r="18">
      <c r="A18" s="38"/>
      <c r="C18" s="222" t="s">
        <v>110</v>
      </c>
      <c r="D18" s="89" t="s">
        <v>111</v>
      </c>
      <c r="F18" s="222" t="s">
        <v>112</v>
      </c>
      <c r="G18" s="89" t="s">
        <v>113</v>
      </c>
      <c r="I18" s="79"/>
      <c r="J18" s="3"/>
      <c r="K18" s="3"/>
      <c r="L18" s="3"/>
      <c r="M18" s="3"/>
    </row>
    <row r="19">
      <c r="A19" s="225"/>
      <c r="B19" s="232" t="s">
        <v>114</v>
      </c>
      <c r="C19" s="234">
        <v>0.4</v>
      </c>
      <c r="D19" s="234">
        <v>0.14</v>
      </c>
      <c r="E19" s="235"/>
      <c r="F19" s="234">
        <v>0.37</v>
      </c>
      <c r="G19" s="234">
        <v>0.09</v>
      </c>
      <c r="I19" s="79"/>
      <c r="J19" s="3"/>
      <c r="K19" s="3"/>
      <c r="L19" s="3"/>
      <c r="M19" s="3"/>
    </row>
    <row r="20">
      <c r="A20" s="243"/>
      <c r="B20" s="232" t="s">
        <v>119</v>
      </c>
      <c r="C20" s="207">
        <v>750.0</v>
      </c>
      <c r="D20" s="207">
        <v>6000.0</v>
      </c>
      <c r="E20" s="73"/>
      <c r="F20" s="207">
        <v>1250.0</v>
      </c>
      <c r="G20" s="207">
        <v>9000.0</v>
      </c>
      <c r="I20" s="79"/>
      <c r="J20" s="3"/>
      <c r="K20" s="3"/>
      <c r="L20" s="3"/>
      <c r="M20" s="3"/>
    </row>
    <row r="21">
      <c r="A21" s="243"/>
      <c r="B21" s="245"/>
      <c r="C21" s="128" t="s">
        <v>22</v>
      </c>
      <c r="D21" s="128" t="s">
        <v>22</v>
      </c>
      <c r="E21" s="247"/>
      <c r="F21" s="128" t="s">
        <v>22</v>
      </c>
      <c r="G21" s="128" t="s">
        <v>22</v>
      </c>
      <c r="I21" s="79"/>
      <c r="J21" s="3"/>
      <c r="K21" s="3"/>
      <c r="L21" s="3"/>
      <c r="M21" s="3"/>
    </row>
    <row r="22">
      <c r="A22" s="248"/>
      <c r="B22" s="232" t="s">
        <v>121</v>
      </c>
      <c r="C22" s="211">
        <f t="shared" ref="C22:D22" si="1">$E$16*C19</f>
        <v>120</v>
      </c>
      <c r="D22" s="211">
        <f t="shared" si="1"/>
        <v>42</v>
      </c>
      <c r="E22" s="63"/>
      <c r="F22" s="211">
        <f t="shared" ref="F22:G22" si="2">$E$16*F19</f>
        <v>111</v>
      </c>
      <c r="G22" s="211">
        <f t="shared" si="2"/>
        <v>27</v>
      </c>
      <c r="I22" s="79"/>
      <c r="J22" s="3"/>
      <c r="K22" s="3"/>
      <c r="L22" s="3"/>
      <c r="M22" s="3"/>
    </row>
    <row r="23">
      <c r="A23" s="243"/>
      <c r="B23" s="253" t="s">
        <v>122</v>
      </c>
      <c r="C23" s="258">
        <f t="shared" ref="C23:D23" si="3">C22*C20</f>
        <v>90000</v>
      </c>
      <c r="D23" s="258">
        <f t="shared" si="3"/>
        <v>252000</v>
      </c>
      <c r="E23" s="45"/>
      <c r="F23" s="258">
        <f t="shared" ref="F23:G23" si="4">F22*F20</f>
        <v>138750</v>
      </c>
      <c r="G23" s="258">
        <f t="shared" si="4"/>
        <v>243000</v>
      </c>
      <c r="I23" s="79"/>
      <c r="J23" s="3"/>
      <c r="K23" s="3"/>
      <c r="L23" s="3"/>
      <c r="M23" s="3"/>
    </row>
    <row r="24">
      <c r="A24" s="38"/>
      <c r="B24" s="262"/>
      <c r="C24" s="128" t="s">
        <v>22</v>
      </c>
      <c r="D24" s="128" t="s">
        <v>22</v>
      </c>
      <c r="E24" s="247"/>
      <c r="F24" s="128" t="s">
        <v>22</v>
      </c>
      <c r="G24" s="128" t="s">
        <v>22</v>
      </c>
      <c r="I24" s="79"/>
      <c r="J24" s="3"/>
      <c r="K24" s="3"/>
      <c r="L24" s="3"/>
      <c r="M24" s="3"/>
    </row>
    <row r="25">
      <c r="A25" s="225"/>
      <c r="B25" s="253" t="s">
        <v>128</v>
      </c>
      <c r="C25" s="234">
        <v>0.7</v>
      </c>
      <c r="D25" s="68">
        <v>1.0</v>
      </c>
      <c r="E25" s="235"/>
      <c r="F25" s="234">
        <v>0.7</v>
      </c>
      <c r="G25" s="68">
        <v>1.0</v>
      </c>
      <c r="H25" s="264"/>
      <c r="I25" s="265"/>
      <c r="J25" s="274"/>
      <c r="K25" s="274"/>
      <c r="L25" s="274"/>
      <c r="M25" s="274"/>
    </row>
    <row r="26">
      <c r="A26" s="248"/>
      <c r="B26" s="253" t="s">
        <v>132</v>
      </c>
      <c r="C26" s="211">
        <f t="shared" ref="C26:D26" si="5">C22*C25</f>
        <v>84</v>
      </c>
      <c r="D26" s="211">
        <f t="shared" si="5"/>
        <v>42</v>
      </c>
      <c r="E26" s="276"/>
      <c r="F26" s="211">
        <f t="shared" ref="F26:G26" si="6">F22*F25</f>
        <v>77.7</v>
      </c>
      <c r="G26" s="211">
        <f t="shared" si="6"/>
        <v>27</v>
      </c>
      <c r="H26" s="279"/>
      <c r="I26" s="281"/>
      <c r="J26" s="282"/>
      <c r="K26" s="282"/>
      <c r="L26" s="282"/>
      <c r="M26" s="282"/>
    </row>
    <row r="27">
      <c r="A27" s="243"/>
      <c r="B27" s="253" t="s">
        <v>139</v>
      </c>
      <c r="C27" s="258">
        <f>C26*C20</f>
        <v>63000</v>
      </c>
      <c r="D27" s="258">
        <v>0.0</v>
      </c>
      <c r="E27" s="45"/>
      <c r="F27" s="258">
        <f>F26*F20</f>
        <v>97125</v>
      </c>
      <c r="G27" s="258">
        <v>0.0</v>
      </c>
      <c r="H27" s="285"/>
      <c r="I27" s="287"/>
      <c r="J27" s="291"/>
      <c r="K27" s="291"/>
      <c r="L27" s="291"/>
      <c r="M27" s="291"/>
    </row>
    <row r="28">
      <c r="A28" s="38"/>
      <c r="B28" s="262"/>
      <c r="C28" s="128" t="s">
        <v>22</v>
      </c>
      <c r="D28" s="128" t="s">
        <v>22</v>
      </c>
      <c r="E28" s="247"/>
      <c r="F28" s="128" t="s">
        <v>22</v>
      </c>
      <c r="G28" s="128" t="s">
        <v>22</v>
      </c>
      <c r="I28" s="79"/>
      <c r="J28" s="3"/>
      <c r="K28" s="3"/>
      <c r="L28" s="3"/>
      <c r="M28" s="3"/>
    </row>
    <row r="29">
      <c r="A29" s="225"/>
      <c r="B29" s="253" t="s">
        <v>144</v>
      </c>
      <c r="C29" s="234">
        <v>0.5</v>
      </c>
      <c r="D29" s="68">
        <v>1.0</v>
      </c>
      <c r="E29" s="235"/>
      <c r="F29" s="234">
        <v>0.5</v>
      </c>
      <c r="G29" s="68">
        <v>1.0</v>
      </c>
      <c r="I29" s="79"/>
      <c r="J29" s="3"/>
      <c r="K29" s="3"/>
      <c r="L29" s="3"/>
      <c r="M29" s="3"/>
    </row>
    <row r="30">
      <c r="A30" s="248"/>
      <c r="B30" s="253" t="s">
        <v>146</v>
      </c>
      <c r="C30" s="211">
        <f t="shared" ref="C30:D30" si="7">C22*C29</f>
        <v>60</v>
      </c>
      <c r="D30" s="211">
        <f t="shared" si="7"/>
        <v>42</v>
      </c>
      <c r="E30" s="276"/>
      <c r="F30" s="211">
        <f t="shared" ref="F30:G30" si="8">F22*F29</f>
        <v>55.5</v>
      </c>
      <c r="G30" s="211">
        <f t="shared" si="8"/>
        <v>27</v>
      </c>
      <c r="I30" s="79"/>
      <c r="J30" s="3"/>
      <c r="K30" s="3"/>
      <c r="L30" s="3"/>
      <c r="M30" s="3"/>
    </row>
    <row r="31">
      <c r="A31" s="243"/>
      <c r="B31" s="253" t="s">
        <v>149</v>
      </c>
      <c r="C31" s="258">
        <f>C30*C20</f>
        <v>45000</v>
      </c>
      <c r="D31" s="258">
        <v>0.0</v>
      </c>
      <c r="E31" s="45"/>
      <c r="F31" s="258">
        <f>F30*F20</f>
        <v>69375</v>
      </c>
      <c r="G31" s="258">
        <v>0.0</v>
      </c>
      <c r="I31" s="79"/>
      <c r="J31" s="3"/>
      <c r="K31" s="3"/>
      <c r="L31" s="3"/>
      <c r="M31" s="3"/>
    </row>
    <row r="32">
      <c r="A32" s="38"/>
      <c r="B32" s="262"/>
      <c r="C32" s="128" t="s">
        <v>22</v>
      </c>
      <c r="D32" s="128" t="s">
        <v>22</v>
      </c>
      <c r="E32" s="247"/>
      <c r="F32" s="128" t="s">
        <v>22</v>
      </c>
      <c r="G32" s="128" t="s">
        <v>22</v>
      </c>
      <c r="I32" s="79"/>
      <c r="J32" s="3"/>
      <c r="K32" s="3"/>
      <c r="L32" s="3"/>
      <c r="M32" s="3"/>
    </row>
    <row r="33">
      <c r="A33" s="225"/>
      <c r="B33" s="253" t="s">
        <v>150</v>
      </c>
      <c r="C33" s="234">
        <v>0.31</v>
      </c>
      <c r="D33" s="68">
        <v>0.95</v>
      </c>
      <c r="E33" s="235"/>
      <c r="F33" s="234">
        <v>0.34</v>
      </c>
      <c r="G33" s="68">
        <v>0.98</v>
      </c>
      <c r="I33" s="79"/>
      <c r="J33" s="3"/>
      <c r="K33" s="3"/>
      <c r="L33" s="3"/>
      <c r="M33" s="3"/>
    </row>
    <row r="34">
      <c r="A34" s="248"/>
      <c r="B34" s="253" t="s">
        <v>151</v>
      </c>
      <c r="C34" s="211">
        <f t="shared" ref="C34:D34" si="9">C22*C33</f>
        <v>37.2</v>
      </c>
      <c r="D34" s="211">
        <f t="shared" si="9"/>
        <v>39.9</v>
      </c>
      <c r="E34" s="276"/>
      <c r="F34" s="211">
        <f t="shared" ref="F34:G34" si="10">F22*F33</f>
        <v>37.74</v>
      </c>
      <c r="G34" s="211">
        <f t="shared" si="10"/>
        <v>26.46</v>
      </c>
      <c r="I34" s="79"/>
      <c r="J34" s="3"/>
      <c r="K34" s="3"/>
      <c r="L34" s="3"/>
      <c r="M34" s="3"/>
    </row>
    <row r="35">
      <c r="A35" s="243"/>
      <c r="B35" s="253" t="s">
        <v>152</v>
      </c>
      <c r="C35" s="258">
        <f>C34*C20</f>
        <v>27900</v>
      </c>
      <c r="D35" s="258">
        <v>0.0</v>
      </c>
      <c r="E35" s="45"/>
      <c r="F35" s="258">
        <f>F34*F20</f>
        <v>47175</v>
      </c>
      <c r="G35" s="258">
        <v>0.0</v>
      </c>
      <c r="I35" s="79"/>
      <c r="J35" s="3"/>
      <c r="K35" s="3"/>
      <c r="L35" s="3"/>
      <c r="M35" s="3"/>
    </row>
    <row r="36">
      <c r="A36" s="38"/>
      <c r="B36" s="262"/>
      <c r="C36" s="128" t="s">
        <v>22</v>
      </c>
      <c r="D36" s="128" t="s">
        <v>22</v>
      </c>
      <c r="E36" s="247"/>
      <c r="F36" s="128" t="s">
        <v>22</v>
      </c>
      <c r="G36" s="128" t="s">
        <v>22</v>
      </c>
      <c r="I36" s="79"/>
      <c r="J36" s="3"/>
      <c r="K36" s="3"/>
      <c r="L36" s="3"/>
      <c r="M36" s="3"/>
    </row>
    <row r="37">
      <c r="A37" s="225"/>
      <c r="B37" s="253" t="s">
        <v>153</v>
      </c>
      <c r="C37" s="234">
        <v>0.19</v>
      </c>
      <c r="D37" s="68">
        <v>0.85</v>
      </c>
      <c r="E37" s="235"/>
      <c r="F37" s="234">
        <v>0.23</v>
      </c>
      <c r="G37" s="68">
        <v>0.9</v>
      </c>
      <c r="I37" s="79"/>
      <c r="J37" s="3"/>
      <c r="K37" s="3"/>
      <c r="L37" s="3"/>
      <c r="M37" s="3"/>
    </row>
    <row r="38">
      <c r="A38" s="248"/>
      <c r="B38" s="253" t="s">
        <v>154</v>
      </c>
      <c r="C38" s="211">
        <f t="shared" ref="C38:D38" si="11">C22*C37</f>
        <v>22.8</v>
      </c>
      <c r="D38" s="211">
        <f t="shared" si="11"/>
        <v>35.7</v>
      </c>
      <c r="E38" s="276"/>
      <c r="F38" s="211">
        <f t="shared" ref="F38:G38" si="12">F22*F37</f>
        <v>25.53</v>
      </c>
      <c r="G38" s="211">
        <f t="shared" si="12"/>
        <v>24.3</v>
      </c>
      <c r="I38" s="79"/>
      <c r="J38" s="3"/>
      <c r="K38" s="3"/>
      <c r="L38" s="3"/>
      <c r="M38" s="3"/>
    </row>
    <row r="39">
      <c r="A39" s="243"/>
      <c r="B39" s="253" t="s">
        <v>156</v>
      </c>
      <c r="C39" s="258">
        <f>C38*C20</f>
        <v>17100</v>
      </c>
      <c r="D39" s="258">
        <v>0.0</v>
      </c>
      <c r="E39" s="45"/>
      <c r="F39" s="258">
        <f>F38*F20</f>
        <v>31912.5</v>
      </c>
      <c r="G39" s="258">
        <v>0.0</v>
      </c>
      <c r="I39" s="79"/>
      <c r="J39" s="3"/>
      <c r="K39" s="3"/>
      <c r="L39" s="3"/>
      <c r="M39" s="3"/>
    </row>
    <row r="40">
      <c r="A40" s="38"/>
      <c r="B40" s="262"/>
      <c r="C40" s="128" t="s">
        <v>22</v>
      </c>
      <c r="D40" s="128" t="s">
        <v>22</v>
      </c>
      <c r="E40" s="247"/>
      <c r="F40" s="128" t="s">
        <v>22</v>
      </c>
      <c r="G40" s="128" t="s">
        <v>22</v>
      </c>
      <c r="I40" s="79"/>
      <c r="J40" s="3"/>
      <c r="K40" s="3"/>
      <c r="L40" s="3"/>
      <c r="M40" s="3"/>
    </row>
    <row r="41">
      <c r="A41" s="248"/>
      <c r="B41" s="253" t="s">
        <v>157</v>
      </c>
      <c r="C41" s="211">
        <f t="shared" ref="C41:C42" si="13">SUM(C22,C26,C30,C34,C38)</f>
        <v>324</v>
      </c>
      <c r="D41" s="211">
        <v>69.0</v>
      </c>
      <c r="E41" s="276"/>
      <c r="F41" s="211">
        <f t="shared" ref="F41:F42" si="14">SUM(F22,F26,F30,F34,F38)</f>
        <v>307.47</v>
      </c>
      <c r="G41" s="211">
        <v>44.0</v>
      </c>
      <c r="I41" s="79"/>
      <c r="J41" s="3"/>
      <c r="K41" s="3"/>
      <c r="L41" s="3"/>
      <c r="M41" s="3"/>
    </row>
    <row r="42">
      <c r="A42" s="243"/>
      <c r="B42" s="253" t="s">
        <v>159</v>
      </c>
      <c r="C42" s="258">
        <f t="shared" si="13"/>
        <v>243000</v>
      </c>
      <c r="D42" s="258">
        <f>SUM(D23,D27,D31,D35,D39)</f>
        <v>252000</v>
      </c>
      <c r="E42" s="45"/>
      <c r="F42" s="258">
        <f t="shared" si="14"/>
        <v>384337.5</v>
      </c>
      <c r="G42" s="258">
        <f>SUM(G23,G27,G31,G35,G39)</f>
        <v>243000</v>
      </c>
      <c r="I42" s="79"/>
      <c r="J42" s="3"/>
      <c r="K42" s="3"/>
      <c r="L42" s="3"/>
      <c r="M42" s="3"/>
    </row>
    <row r="43">
      <c r="A43" s="243"/>
      <c r="B43" s="45"/>
      <c r="C43" s="45"/>
      <c r="D43" s="45"/>
      <c r="E43" s="114" t="s">
        <v>148</v>
      </c>
      <c r="F43" s="45"/>
      <c r="G43" s="45"/>
      <c r="I43" s="79"/>
      <c r="J43" s="3"/>
      <c r="K43" s="3"/>
      <c r="L43" s="3"/>
      <c r="M43" s="3"/>
    </row>
    <row r="44">
      <c r="A44" s="38"/>
      <c r="D44" s="253" t="s">
        <v>160</v>
      </c>
      <c r="E44" s="211">
        <f t="shared" ref="E44:E45" si="15">SUM(C41:G41)</f>
        <v>744.47</v>
      </c>
      <c r="I44" s="79"/>
      <c r="J44" s="3"/>
      <c r="K44" s="3"/>
      <c r="L44" s="3"/>
      <c r="M44" s="3"/>
    </row>
    <row r="45">
      <c r="A45" s="38"/>
      <c r="D45" s="253" t="s">
        <v>161</v>
      </c>
      <c r="E45" s="258">
        <f t="shared" si="15"/>
        <v>1122337.5</v>
      </c>
      <c r="I45" s="79"/>
      <c r="J45" s="3"/>
      <c r="K45" s="3"/>
      <c r="L45" s="3"/>
      <c r="M45" s="3"/>
    </row>
    <row r="46">
      <c r="A46" s="38"/>
      <c r="D46" s="205" t="s">
        <v>90</v>
      </c>
      <c r="E46" s="307">
        <f>(E45-E8)/E8</f>
        <v>0.1223375</v>
      </c>
      <c r="I46" s="79"/>
      <c r="J46" s="3"/>
      <c r="K46" s="3"/>
      <c r="L46" s="3"/>
      <c r="M46" s="3"/>
    </row>
    <row r="47">
      <c r="A47" s="38"/>
      <c r="I47" s="79"/>
      <c r="J47" s="3"/>
      <c r="K47" s="3"/>
      <c r="L47" s="3"/>
      <c r="M47" s="3"/>
    </row>
  </sheetData>
  <mergeCells count="1">
    <mergeCell ref="L1:M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.0"/>
    <col customWidth="1" min="2" max="2" width="31.57"/>
    <col customWidth="1" min="3" max="7" width="14.43"/>
    <col customWidth="1" min="8" max="8" width="11.57"/>
    <col customWidth="1" min="9" max="10" width="3.0"/>
    <col customWidth="1" min="11" max="13" width="14.43"/>
  </cols>
  <sheetData>
    <row r="1">
      <c r="A1" s="194"/>
      <c r="B1" s="2" t="s">
        <v>106</v>
      </c>
      <c r="C1" s="218"/>
      <c r="D1" s="218"/>
      <c r="E1" s="218"/>
      <c r="F1" s="218"/>
      <c r="G1" s="218"/>
      <c r="H1" s="218"/>
      <c r="I1" s="218"/>
      <c r="J1" s="218"/>
      <c r="K1" s="218"/>
      <c r="L1" s="221" t="str">
        <f>HYPERLINK("http://www.it-agency.ru/?utm_medium=referral&amp;utm_source=docs.google.com&amp;utm_campaign=funnels_template","")</f>
        <v/>
      </c>
      <c r="M1" s="8"/>
    </row>
    <row r="2">
      <c r="A2" s="194"/>
      <c r="B2" s="194"/>
      <c r="C2" s="218"/>
      <c r="D2" s="218"/>
      <c r="E2" s="218"/>
      <c r="F2" s="218"/>
      <c r="G2" s="218"/>
      <c r="H2" s="218"/>
      <c r="I2" s="218"/>
      <c r="J2" s="4"/>
      <c r="K2" s="4"/>
      <c r="L2" s="4"/>
      <c r="M2" s="4"/>
    </row>
    <row r="3">
      <c r="A3" s="194"/>
      <c r="B3" s="13" t="s">
        <v>14</v>
      </c>
      <c r="C3" s="218"/>
      <c r="D3" s="218"/>
      <c r="E3" s="218"/>
      <c r="F3" s="218"/>
      <c r="G3" s="218"/>
      <c r="H3" s="218"/>
      <c r="I3" s="218"/>
      <c r="J3" s="4"/>
      <c r="K3" s="4"/>
      <c r="L3" s="4"/>
      <c r="M3" s="4"/>
    </row>
    <row r="4">
      <c r="A4" s="10"/>
      <c r="B4" s="194"/>
      <c r="C4" s="218"/>
      <c r="D4" s="218"/>
      <c r="E4" s="218"/>
      <c r="F4" s="218"/>
      <c r="G4" s="218"/>
      <c r="H4" s="218"/>
      <c r="I4" s="224"/>
      <c r="J4" s="4"/>
      <c r="K4" s="4"/>
      <c r="L4" s="4"/>
      <c r="M4" s="4"/>
    </row>
    <row r="5">
      <c r="A5" s="227"/>
      <c r="B5" s="7"/>
      <c r="C5" s="1"/>
      <c r="D5" s="199"/>
      <c r="E5" s="201"/>
      <c r="F5" s="199"/>
      <c r="G5" s="1"/>
      <c r="H5" s="1"/>
      <c r="I5" s="229"/>
      <c r="J5" s="36"/>
      <c r="K5" s="36"/>
      <c r="L5" s="36"/>
      <c r="M5" s="36"/>
    </row>
    <row r="6">
      <c r="A6" s="227"/>
      <c r="B6" s="7"/>
      <c r="C6" s="1"/>
      <c r="D6" s="199"/>
      <c r="E6" s="231" t="s">
        <v>115</v>
      </c>
      <c r="F6" s="199"/>
      <c r="G6" s="1"/>
      <c r="H6" s="1"/>
      <c r="I6" s="229"/>
      <c r="J6" s="36"/>
      <c r="K6" s="43" t="s">
        <v>17</v>
      </c>
      <c r="L6" s="46"/>
      <c r="M6" s="46"/>
    </row>
    <row r="7">
      <c r="A7" s="227"/>
      <c r="B7" s="7"/>
      <c r="C7" s="1"/>
      <c r="D7" s="233"/>
      <c r="F7" s="199"/>
      <c r="G7" s="1"/>
      <c r="H7" s="1"/>
      <c r="I7" s="229"/>
      <c r="J7" s="36"/>
      <c r="K7" s="43" t="s">
        <v>24</v>
      </c>
      <c r="L7" s="36"/>
      <c r="M7" s="36"/>
    </row>
    <row r="8">
      <c r="A8" s="22"/>
      <c r="B8" s="7"/>
      <c r="C8" s="1"/>
      <c r="D8" s="116" t="s">
        <v>26</v>
      </c>
      <c r="E8" s="209">
        <v>800000.0</v>
      </c>
      <c r="F8" s="1"/>
      <c r="G8" s="1"/>
      <c r="H8" s="7"/>
      <c r="I8" s="18"/>
      <c r="J8" s="36"/>
      <c r="K8" s="65" t="str">
        <f>HYPERLINK("http://www.it-agency.ru/academy/?utm_medium=referral&amp;utm_source=docs.google.com&amp;utm_campaign=funnels_template","в Академии на сайте")</f>
        <v>в Академии на сайте</v>
      </c>
      <c r="L8" s="36"/>
      <c r="M8" s="36"/>
    </row>
    <row r="9" ht="15.0" customHeight="1">
      <c r="A9" s="22"/>
      <c r="B9" s="7"/>
      <c r="C9" s="1"/>
      <c r="D9" s="116" t="s">
        <v>36</v>
      </c>
      <c r="E9" s="209">
        <v>125.0</v>
      </c>
      <c r="F9" s="1"/>
      <c r="G9" s="1"/>
      <c r="H9" s="7"/>
      <c r="I9" s="18"/>
      <c r="J9" s="36"/>
      <c r="K9" s="36"/>
      <c r="L9" s="46"/>
      <c r="M9" s="46"/>
    </row>
    <row r="10">
      <c r="A10" s="22"/>
      <c r="B10" s="7"/>
      <c r="D10" s="205" t="s">
        <v>44</v>
      </c>
      <c r="E10" s="211">
        <f>E8/E9</f>
        <v>6400</v>
      </c>
      <c r="I10" s="24"/>
      <c r="J10" s="36"/>
      <c r="K10" s="43" t="s">
        <v>50</v>
      </c>
      <c r="L10" s="36"/>
      <c r="M10" s="36"/>
    </row>
    <row r="11">
      <c r="A11" s="22"/>
      <c r="B11" s="7"/>
      <c r="E11" s="89" t="s">
        <v>117</v>
      </c>
      <c r="I11" s="24"/>
      <c r="J11" s="36"/>
      <c r="K11" s="65" t="str">
        <f>HYPERLINK("http://www.it-agency.ru/academy/masterclass/?utm_medium=referral&amp;utm_source=docs.google.com&amp;utm_campaign=funnels_template","на стратсессии по маркетингу и продажам")</f>
        <v>на стратсессии по маркетингу и продажам</v>
      </c>
      <c r="L11" s="36"/>
      <c r="M11" s="36"/>
    </row>
    <row r="12">
      <c r="A12" s="22"/>
      <c r="B12" s="7"/>
      <c r="D12" s="98" t="s">
        <v>58</v>
      </c>
      <c r="F12" s="98" t="s">
        <v>60</v>
      </c>
      <c r="I12" s="24"/>
      <c r="J12" s="36"/>
      <c r="K12" s="36"/>
      <c r="L12" s="36"/>
      <c r="M12" s="36"/>
    </row>
    <row r="13">
      <c r="A13" s="22"/>
      <c r="B13" s="7"/>
      <c r="D13" s="103">
        <v>0.076</v>
      </c>
      <c r="F13" s="103">
        <v>0.0505</v>
      </c>
      <c r="I13" s="79"/>
      <c r="J13" s="106"/>
      <c r="K13" s="106"/>
      <c r="L13" s="106"/>
      <c r="M13" s="106"/>
    </row>
    <row r="14">
      <c r="A14" s="22"/>
      <c r="B14" s="7"/>
      <c r="C14" s="110"/>
      <c r="D14" s="112">
        <f>E10*D13</f>
        <v>486.4</v>
      </c>
      <c r="F14" s="112">
        <f>E10*F13</f>
        <v>323.2</v>
      </c>
      <c r="G14" s="21"/>
      <c r="I14" s="79"/>
      <c r="J14" s="3"/>
      <c r="K14" s="3"/>
      <c r="L14" s="3"/>
      <c r="M14" s="3"/>
    </row>
    <row r="15">
      <c r="A15" s="22"/>
      <c r="B15" s="7"/>
      <c r="D15" s="92"/>
      <c r="E15" s="114" t="s">
        <v>118</v>
      </c>
      <c r="F15" s="92"/>
      <c r="I15" s="79"/>
      <c r="J15" s="3"/>
      <c r="K15" s="3"/>
      <c r="L15" s="3"/>
      <c r="M15" s="3"/>
    </row>
    <row r="16" ht="18.0" customHeight="1">
      <c r="A16" s="241"/>
      <c r="B16" s="89"/>
      <c r="C16" s="89"/>
      <c r="D16" s="89"/>
      <c r="E16" s="242">
        <f>E17/E10</f>
        <v>0.1265</v>
      </c>
      <c r="I16" s="79"/>
      <c r="J16" s="3"/>
      <c r="K16" s="3"/>
      <c r="L16" s="3"/>
      <c r="M16" s="3"/>
    </row>
    <row r="17">
      <c r="A17" s="241"/>
      <c r="B17" s="89"/>
      <c r="C17" s="89"/>
      <c r="D17" s="205" t="s">
        <v>73</v>
      </c>
      <c r="E17" s="211">
        <f>D14+F14</f>
        <v>809.6</v>
      </c>
      <c r="F17" s="219">
        <f>E8/E17</f>
        <v>988.1422925</v>
      </c>
      <c r="I17" s="79"/>
      <c r="J17" s="3"/>
      <c r="K17" s="3"/>
      <c r="L17" s="3"/>
      <c r="M17" s="3"/>
    </row>
    <row r="18">
      <c r="A18" s="22"/>
      <c r="B18" s="7"/>
      <c r="D18" s="213"/>
      <c r="E18" s="244" t="s">
        <v>22</v>
      </c>
      <c r="I18" s="79"/>
      <c r="J18" s="3"/>
      <c r="K18" s="3"/>
      <c r="L18" s="3"/>
      <c r="M18" s="3"/>
    </row>
    <row r="19">
      <c r="A19" s="22"/>
      <c r="B19" s="7"/>
      <c r="D19" s="213"/>
      <c r="E19" s="68">
        <f>E20/E17</f>
        <v>0.1667490119</v>
      </c>
      <c r="I19" s="79"/>
      <c r="J19" s="3"/>
      <c r="K19" s="3"/>
      <c r="L19" s="3"/>
      <c r="M19" s="3"/>
    </row>
    <row r="20">
      <c r="A20" s="22"/>
      <c r="B20" s="7"/>
      <c r="D20" s="205" t="s">
        <v>120</v>
      </c>
      <c r="E20" s="211">
        <v>135.0</v>
      </c>
      <c r="F20" s="219">
        <f>E8/E20</f>
        <v>5925.925926</v>
      </c>
      <c r="I20" s="79"/>
      <c r="J20" s="3"/>
      <c r="K20" s="3"/>
      <c r="L20" s="3"/>
      <c r="M20" s="3"/>
    </row>
    <row r="21">
      <c r="A21" s="22"/>
      <c r="B21" s="7"/>
      <c r="D21" s="213"/>
      <c r="E21" s="244" t="s">
        <v>22</v>
      </c>
      <c r="F21" s="101"/>
      <c r="I21" s="79"/>
      <c r="J21" s="3"/>
      <c r="K21" s="3"/>
      <c r="L21" s="3"/>
      <c r="M21" s="3"/>
    </row>
    <row r="22">
      <c r="A22" s="22"/>
      <c r="B22" s="7"/>
      <c r="D22" s="213"/>
      <c r="E22" s="68">
        <f>SUM(C27:G27)/E20</f>
        <v>0.962962963</v>
      </c>
      <c r="I22" s="79"/>
      <c r="J22" s="3"/>
      <c r="K22" s="3"/>
      <c r="L22" s="3"/>
      <c r="M22" s="3"/>
    </row>
    <row r="23">
      <c r="A23" s="22"/>
      <c r="B23" s="7"/>
      <c r="D23" s="205" t="s">
        <v>121</v>
      </c>
      <c r="E23" s="211">
        <v>130.0</v>
      </c>
      <c r="F23" s="219">
        <f>E8/E23</f>
        <v>6153.846154</v>
      </c>
      <c r="I23" s="79"/>
      <c r="J23" s="3"/>
      <c r="K23" s="3"/>
      <c r="L23" s="3"/>
      <c r="M23" s="3"/>
    </row>
    <row r="24">
      <c r="A24" s="22"/>
      <c r="B24" s="7"/>
      <c r="E24" s="128" t="s">
        <v>109</v>
      </c>
      <c r="I24" s="79"/>
      <c r="J24" s="3"/>
      <c r="K24" s="3"/>
      <c r="L24" s="3"/>
      <c r="M24" s="3"/>
    </row>
    <row r="25">
      <c r="A25" s="249"/>
      <c r="B25" s="251" t="s">
        <v>4</v>
      </c>
      <c r="C25" s="254" t="s">
        <v>123</v>
      </c>
      <c r="D25" s="254" t="s">
        <v>124</v>
      </c>
      <c r="E25" s="211" t="s">
        <v>32</v>
      </c>
      <c r="F25" s="254" t="s">
        <v>125</v>
      </c>
      <c r="G25" s="211" t="s">
        <v>126</v>
      </c>
      <c r="H25" s="73"/>
      <c r="I25" s="255"/>
      <c r="J25" s="257"/>
      <c r="K25" s="257"/>
      <c r="L25" s="257"/>
      <c r="M25" s="257"/>
    </row>
    <row r="26">
      <c r="A26" s="259"/>
      <c r="B26" s="260" t="s">
        <v>9</v>
      </c>
      <c r="C26" s="263">
        <v>0.25</v>
      </c>
      <c r="D26" s="263">
        <v>0.34</v>
      </c>
      <c r="E26" s="263">
        <v>0.31</v>
      </c>
      <c r="F26" s="263">
        <v>0.06</v>
      </c>
      <c r="G26" s="263">
        <v>0.04</v>
      </c>
      <c r="I26" s="79"/>
      <c r="J26" s="3"/>
      <c r="K26" s="3"/>
      <c r="L26" s="3"/>
      <c r="M26" s="3"/>
    </row>
    <row r="27">
      <c r="A27" s="249"/>
      <c r="B27" s="251" t="s">
        <v>121</v>
      </c>
      <c r="C27" s="211">
        <f t="shared" ref="C27:G27" si="1">$E$23*C26</f>
        <v>32.5</v>
      </c>
      <c r="D27" s="211">
        <f t="shared" si="1"/>
        <v>44.2</v>
      </c>
      <c r="E27" s="211">
        <f t="shared" si="1"/>
        <v>40.3</v>
      </c>
      <c r="F27" s="211">
        <f t="shared" si="1"/>
        <v>7.8</v>
      </c>
      <c r="G27" s="211">
        <f t="shared" si="1"/>
        <v>5.2</v>
      </c>
      <c r="H27" s="73"/>
      <c r="I27" s="255"/>
      <c r="J27" s="257"/>
      <c r="K27" s="257"/>
      <c r="L27" s="257"/>
      <c r="M27" s="257"/>
    </row>
    <row r="28" ht="1.5" customHeight="1">
      <c r="A28" s="267"/>
      <c r="B28" s="260"/>
      <c r="C28" s="244" t="s">
        <v>22</v>
      </c>
      <c r="D28" s="244" t="s">
        <v>22</v>
      </c>
      <c r="E28" s="244" t="s">
        <v>22</v>
      </c>
      <c r="F28" s="244" t="s">
        <v>22</v>
      </c>
      <c r="G28" s="244" t="s">
        <v>22</v>
      </c>
      <c r="H28" s="73"/>
      <c r="I28" s="255"/>
      <c r="J28" s="257"/>
      <c r="K28" s="257"/>
      <c r="L28" s="257"/>
      <c r="M28" s="257"/>
    </row>
    <row r="29" ht="1.5" customHeight="1">
      <c r="A29" s="269"/>
      <c r="B29" s="205" t="s">
        <v>6</v>
      </c>
      <c r="C29" s="271">
        <v>4900.0</v>
      </c>
      <c r="D29" s="273">
        <v>2900.0</v>
      </c>
      <c r="E29" s="273">
        <v>2900.0</v>
      </c>
      <c r="F29" s="273">
        <v>1900.0</v>
      </c>
      <c r="G29" s="273">
        <v>1900.0</v>
      </c>
      <c r="I29" s="79"/>
      <c r="J29" s="3"/>
      <c r="K29" s="3"/>
      <c r="L29" s="3"/>
      <c r="M29" s="3"/>
    </row>
    <row r="30" ht="1.5" customHeight="1">
      <c r="A30" s="269"/>
      <c r="B30" s="205" t="s">
        <v>131</v>
      </c>
      <c r="C30" s="258">
        <f t="shared" ref="C30:G30" si="2">C27*C29</f>
        <v>159250</v>
      </c>
      <c r="D30" s="258">
        <f t="shared" si="2"/>
        <v>128180</v>
      </c>
      <c r="E30" s="258">
        <f t="shared" si="2"/>
        <v>116870</v>
      </c>
      <c r="F30" s="258">
        <f t="shared" si="2"/>
        <v>14820</v>
      </c>
      <c r="G30" s="258">
        <f t="shared" si="2"/>
        <v>9880</v>
      </c>
      <c r="I30" s="79"/>
      <c r="J30" s="3"/>
      <c r="K30" s="3"/>
      <c r="L30" s="3"/>
      <c r="M30" s="3"/>
    </row>
    <row r="31">
      <c r="A31" s="249"/>
      <c r="B31" s="251"/>
      <c r="C31" s="244" t="s">
        <v>22</v>
      </c>
      <c r="D31" s="244" t="s">
        <v>22</v>
      </c>
      <c r="E31" s="244" t="s">
        <v>22</v>
      </c>
      <c r="F31" s="244" t="s">
        <v>22</v>
      </c>
      <c r="G31" s="244" t="s">
        <v>22</v>
      </c>
      <c r="H31" s="73"/>
      <c r="I31" s="255"/>
      <c r="J31" s="257"/>
      <c r="K31" s="257"/>
      <c r="L31" s="257"/>
      <c r="M31" s="257"/>
    </row>
    <row r="32">
      <c r="A32" s="269"/>
      <c r="B32" s="205" t="s">
        <v>133</v>
      </c>
      <c r="C32" s="209">
        <v>45820.0</v>
      </c>
      <c r="D32" s="209">
        <v>24877.0</v>
      </c>
      <c r="E32" s="209">
        <v>22775.0</v>
      </c>
      <c r="F32" s="209">
        <v>14018.0</v>
      </c>
      <c r="G32" s="209">
        <v>10416.0</v>
      </c>
      <c r="I32" s="79"/>
      <c r="J32" s="3"/>
      <c r="K32" s="3"/>
      <c r="L32" s="3"/>
      <c r="M32" s="3"/>
    </row>
    <row r="33">
      <c r="A33" s="269"/>
      <c r="B33" s="205" t="s">
        <v>83</v>
      </c>
      <c r="C33" s="258">
        <f t="shared" ref="C33:G33" si="3">C27*C32</f>
        <v>1489150</v>
      </c>
      <c r="D33" s="258">
        <f t="shared" si="3"/>
        <v>1099563.4</v>
      </c>
      <c r="E33" s="258">
        <f t="shared" si="3"/>
        <v>917832.5</v>
      </c>
      <c r="F33" s="258">
        <f t="shared" si="3"/>
        <v>109340.4</v>
      </c>
      <c r="G33" s="258">
        <f t="shared" si="3"/>
        <v>54163.2</v>
      </c>
      <c r="I33" s="79"/>
      <c r="J33" s="3"/>
      <c r="K33" s="3"/>
      <c r="L33" s="3"/>
      <c r="M33" s="3"/>
    </row>
    <row r="34">
      <c r="A34" s="267"/>
      <c r="B34" s="260"/>
      <c r="C34" s="244" t="s">
        <v>22</v>
      </c>
      <c r="D34" s="244" t="s">
        <v>22</v>
      </c>
      <c r="E34" s="244" t="s">
        <v>22</v>
      </c>
      <c r="F34" s="244" t="s">
        <v>22</v>
      </c>
      <c r="G34" s="244" t="s">
        <v>22</v>
      </c>
      <c r="I34" s="79"/>
      <c r="J34" s="3"/>
      <c r="K34" s="3"/>
      <c r="L34" s="3"/>
      <c r="M34" s="3"/>
    </row>
    <row r="35">
      <c r="A35" s="249"/>
      <c r="B35" s="232"/>
      <c r="C35" s="277">
        <v>0.1</v>
      </c>
      <c r="D35" s="277">
        <v>0.1</v>
      </c>
      <c r="E35" s="277">
        <v>0.1</v>
      </c>
      <c r="F35" s="277">
        <v>0.1</v>
      </c>
      <c r="G35" s="277">
        <v>0.0</v>
      </c>
      <c r="H35" s="73"/>
      <c r="I35" s="255"/>
      <c r="J35" s="257"/>
      <c r="K35" s="257"/>
      <c r="L35" s="257"/>
      <c r="M35" s="257"/>
    </row>
    <row r="36">
      <c r="A36" s="269"/>
      <c r="B36" s="205" t="s">
        <v>134</v>
      </c>
      <c r="C36" s="211">
        <f t="shared" ref="C36:G36" si="4">C35*C27</f>
        <v>3.25</v>
      </c>
      <c r="D36" s="211">
        <f t="shared" si="4"/>
        <v>4.42</v>
      </c>
      <c r="E36" s="211">
        <f t="shared" si="4"/>
        <v>4.03</v>
      </c>
      <c r="F36" s="211">
        <f t="shared" si="4"/>
        <v>0.78</v>
      </c>
      <c r="G36" s="211">
        <f t="shared" si="4"/>
        <v>0</v>
      </c>
      <c r="I36" s="79"/>
      <c r="J36" s="3"/>
      <c r="K36" s="3"/>
      <c r="L36" s="3"/>
      <c r="M36" s="3"/>
    </row>
    <row r="37">
      <c r="A37" s="269"/>
      <c r="B37" s="205" t="s">
        <v>136</v>
      </c>
      <c r="C37" s="209">
        <v>27492.0</v>
      </c>
      <c r="D37" s="209">
        <v>14926.199999999999</v>
      </c>
      <c r="E37" s="209">
        <v>13665.0</v>
      </c>
      <c r="F37" s="209">
        <v>8410.8</v>
      </c>
      <c r="G37" s="209">
        <v>6249.599999999999</v>
      </c>
      <c r="I37" s="79"/>
      <c r="J37" s="3"/>
      <c r="K37" s="3"/>
      <c r="L37" s="3"/>
      <c r="M37" s="3"/>
    </row>
    <row r="38">
      <c r="A38" s="269"/>
      <c r="B38" s="205" t="s">
        <v>137</v>
      </c>
      <c r="C38" s="258">
        <f t="shared" ref="C38:G38" si="5">C36*C37</f>
        <v>89349</v>
      </c>
      <c r="D38" s="258">
        <f t="shared" si="5"/>
        <v>65973.804</v>
      </c>
      <c r="E38" s="258">
        <f t="shared" si="5"/>
        <v>55069.95</v>
      </c>
      <c r="F38" s="258">
        <f t="shared" si="5"/>
        <v>6560.424</v>
      </c>
      <c r="G38" s="258">
        <f t="shared" si="5"/>
        <v>0</v>
      </c>
      <c r="I38" s="79"/>
      <c r="J38" s="3"/>
      <c r="K38" s="3"/>
      <c r="L38" s="3"/>
      <c r="M38" s="3"/>
    </row>
    <row r="39">
      <c r="A39" s="269"/>
      <c r="B39" s="205"/>
      <c r="C39" s="244" t="s">
        <v>22</v>
      </c>
      <c r="D39" s="244" t="s">
        <v>22</v>
      </c>
      <c r="E39" s="244" t="s">
        <v>22</v>
      </c>
      <c r="F39" s="244" t="s">
        <v>22</v>
      </c>
      <c r="G39" s="244" t="s">
        <v>22</v>
      </c>
      <c r="I39" s="79"/>
      <c r="J39" s="3"/>
      <c r="K39" s="3"/>
      <c r="L39" s="3"/>
      <c r="M39" s="3"/>
    </row>
    <row r="40">
      <c r="A40" s="249"/>
      <c r="B40" s="251" t="s">
        <v>138</v>
      </c>
      <c r="C40" s="258">
        <f t="shared" ref="C40:G40" si="6">C33+C38</f>
        <v>1578499</v>
      </c>
      <c r="D40" s="258">
        <f t="shared" si="6"/>
        <v>1165537.204</v>
      </c>
      <c r="E40" s="258">
        <f t="shared" si="6"/>
        <v>972902.45</v>
      </c>
      <c r="F40" s="258">
        <f t="shared" si="6"/>
        <v>115900.824</v>
      </c>
      <c r="G40" s="258">
        <f t="shared" si="6"/>
        <v>54163.2</v>
      </c>
      <c r="H40" s="45"/>
      <c r="I40" s="284"/>
      <c r="J40" s="286"/>
      <c r="K40" s="286"/>
      <c r="L40" s="286"/>
      <c r="M40" s="286"/>
    </row>
    <row r="41">
      <c r="A41" s="269"/>
      <c r="B41" s="205" t="s">
        <v>141</v>
      </c>
      <c r="C41" s="277">
        <v>0.66</v>
      </c>
      <c r="D41" s="277">
        <v>0.66</v>
      </c>
      <c r="E41" s="277">
        <v>0.66</v>
      </c>
      <c r="F41" s="277">
        <v>0.66</v>
      </c>
      <c r="G41" s="277">
        <v>0.66</v>
      </c>
      <c r="I41" s="79"/>
      <c r="J41" s="3"/>
      <c r="K41" s="3"/>
      <c r="L41" s="3"/>
      <c r="M41" s="3"/>
    </row>
    <row r="42">
      <c r="A42" s="269"/>
      <c r="B42" s="205" t="s">
        <v>141</v>
      </c>
      <c r="C42" s="258">
        <f t="shared" ref="C42:G42" si="7">C33/3*2</f>
        <v>992766.6667</v>
      </c>
      <c r="D42" s="258">
        <f t="shared" si="7"/>
        <v>733042.2667</v>
      </c>
      <c r="E42" s="258">
        <f t="shared" si="7"/>
        <v>611888.3333</v>
      </c>
      <c r="F42" s="258">
        <f t="shared" si="7"/>
        <v>72893.6</v>
      </c>
      <c r="G42" s="258">
        <f t="shared" si="7"/>
        <v>36108.8</v>
      </c>
      <c r="I42" s="79"/>
      <c r="J42" s="3"/>
      <c r="K42" s="3"/>
      <c r="L42" s="3"/>
      <c r="M42" s="3"/>
    </row>
    <row r="43">
      <c r="A43" s="289"/>
      <c r="B43" s="290"/>
      <c r="C43" s="244" t="s">
        <v>22</v>
      </c>
      <c r="D43" s="244" t="s">
        <v>22</v>
      </c>
      <c r="E43" s="244" t="s">
        <v>22</v>
      </c>
      <c r="F43" s="244" t="s">
        <v>22</v>
      </c>
      <c r="G43" s="244" t="s">
        <v>22</v>
      </c>
      <c r="I43" s="79"/>
      <c r="J43" s="3"/>
      <c r="K43" s="3"/>
      <c r="L43" s="3"/>
      <c r="M43" s="3"/>
    </row>
    <row r="44">
      <c r="A44" s="269"/>
      <c r="B44" s="205" t="s">
        <v>143</v>
      </c>
      <c r="C44" s="258">
        <f t="shared" ref="C44:G44" si="8">C30+C40</f>
        <v>1737749</v>
      </c>
      <c r="D44" s="258">
        <f t="shared" si="8"/>
        <v>1293717.204</v>
      </c>
      <c r="E44" s="258">
        <f t="shared" si="8"/>
        <v>1089772.45</v>
      </c>
      <c r="F44" s="258">
        <f t="shared" si="8"/>
        <v>130720.824</v>
      </c>
      <c r="G44" s="258">
        <f t="shared" si="8"/>
        <v>64043.2</v>
      </c>
      <c r="I44" s="79"/>
      <c r="J44" s="3"/>
      <c r="K44" s="3"/>
      <c r="L44" s="3"/>
      <c r="M44" s="3"/>
    </row>
    <row r="45">
      <c r="A45" s="269"/>
      <c r="B45" s="205" t="s">
        <v>145</v>
      </c>
      <c r="C45" s="258">
        <f t="shared" ref="C45:G45" si="9">C42+C30</f>
        <v>1152016.667</v>
      </c>
      <c r="D45" s="258">
        <f t="shared" si="9"/>
        <v>861222.2667</v>
      </c>
      <c r="E45" s="258">
        <f t="shared" si="9"/>
        <v>728758.3333</v>
      </c>
      <c r="F45" s="258">
        <f t="shared" si="9"/>
        <v>87713.6</v>
      </c>
      <c r="G45" s="258">
        <f t="shared" si="9"/>
        <v>45988.8</v>
      </c>
      <c r="I45" s="79"/>
      <c r="J45" s="3"/>
      <c r="K45" s="3"/>
      <c r="L45" s="3"/>
      <c r="M45" s="3"/>
    </row>
    <row r="46">
      <c r="A46" s="22"/>
      <c r="B46" s="7"/>
      <c r="E46" s="114" t="s">
        <v>148</v>
      </c>
      <c r="I46" s="79"/>
      <c r="J46" s="3"/>
      <c r="K46" s="3"/>
      <c r="L46" s="3"/>
      <c r="M46" s="3"/>
    </row>
    <row r="47">
      <c r="A47" s="22"/>
      <c r="B47" s="7"/>
      <c r="D47" s="293" t="s">
        <v>86</v>
      </c>
      <c r="E47" s="295">
        <f>sum(C44:G44)</f>
        <v>4316002.678</v>
      </c>
      <c r="I47" s="79"/>
      <c r="J47" s="3"/>
      <c r="K47" s="3"/>
      <c r="L47" s="3"/>
      <c r="M47" s="3"/>
    </row>
    <row r="48">
      <c r="A48" s="22"/>
      <c r="B48" s="7"/>
      <c r="D48" s="293" t="s">
        <v>87</v>
      </c>
      <c r="E48" s="295">
        <f>SUM(C45:G45)</f>
        <v>2875699.667</v>
      </c>
      <c r="F48" s="14"/>
      <c r="I48" s="79"/>
      <c r="J48" s="3"/>
      <c r="K48" s="3"/>
      <c r="L48" s="3"/>
      <c r="M48" s="3"/>
    </row>
    <row r="49">
      <c r="A49" s="22"/>
      <c r="B49" s="7"/>
      <c r="D49" s="297" t="s">
        <v>90</v>
      </c>
      <c r="E49" s="277">
        <f>(E47-E8)/E8</f>
        <v>4.395003348</v>
      </c>
      <c r="I49" s="79"/>
      <c r="J49" s="3"/>
      <c r="K49" s="3"/>
      <c r="L49" s="3"/>
      <c r="M49" s="3"/>
    </row>
    <row r="50">
      <c r="A50" s="22"/>
      <c r="B50" s="7"/>
      <c r="I50" s="79"/>
      <c r="J50" s="3"/>
      <c r="K50" s="3"/>
      <c r="L50" s="3"/>
      <c r="M50" s="3"/>
    </row>
  </sheetData>
  <mergeCells count="1">
    <mergeCell ref="L1:M1"/>
  </mergeCells>
  <drawing r:id="rId1"/>
</worksheet>
</file>